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Therese\Documents\Geoff\websites\maps\"/>
    </mc:Choice>
  </mc:AlternateContent>
  <xr:revisionPtr revIDLastSave="0" documentId="13_ncr:40009_{01A97C43-0691-48CA-8715-2CB1A1156DB4}" xr6:coauthVersionLast="45" xr6:coauthVersionMax="45" xr10:uidLastSave="{00000000-0000-0000-0000-000000000000}"/>
  <workbookProtection workbookAlgorithmName="SHA-512" workbookHashValue="40XK9DmA8tIdisj+Rn8ZLubC8lB+lMncR9Op6wAw6BrskUUp5m+3dHQ3FsKBxUvvw7LA5u+gQ10OETKLIKUUhw==" workbookSaltValue="XG0DDelfD6QeHM5eNVlu9w==" workbookSpinCount="100000" lockStructure="1"/>
  <bookViews>
    <workbookView xWindow="-120" yWindow="-120" windowWidth="20730" windowHeight="11160" firstSheet="1" activeTab="1"/>
  </bookViews>
  <sheets>
    <sheet name="Perceptual Map Worksheet" sheetId="2" state="hidden" r:id="rId1"/>
    <sheet name="Perceptual Map = Auto" sheetId="3" r:id="rId2"/>
    <sheet name="Data Converter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" i="3" l="1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I55" i="2" l="1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AB23" i="3"/>
  <c r="AF23" i="3" s="1"/>
  <c r="AB24" i="3"/>
  <c r="AF24" i="3" s="1"/>
  <c r="AB25" i="3"/>
  <c r="AF25" i="3" s="1"/>
  <c r="AB26" i="3"/>
  <c r="AF26" i="3" s="1"/>
  <c r="AB27" i="3"/>
  <c r="AF27" i="3" s="1"/>
  <c r="AB28" i="3"/>
  <c r="AF28" i="3" s="1"/>
  <c r="AB29" i="3"/>
  <c r="AF29" i="3" s="1"/>
  <c r="AB30" i="3"/>
  <c r="AF30" i="3" s="1"/>
  <c r="AB31" i="3"/>
  <c r="AF31" i="3" s="1"/>
  <c r="AB32" i="3"/>
  <c r="AF32" i="3" s="1"/>
  <c r="AB33" i="3"/>
  <c r="AF33" i="3" s="1"/>
  <c r="AB34" i="3"/>
  <c r="AF34" i="3" s="1"/>
  <c r="AB35" i="3"/>
  <c r="AF35" i="3" s="1"/>
  <c r="AB36" i="3"/>
  <c r="AF36" i="3" s="1"/>
  <c r="AB37" i="3"/>
  <c r="AF37" i="3" s="1"/>
  <c r="AB38" i="3"/>
  <c r="AF38" i="3" s="1"/>
  <c r="AB39" i="3"/>
  <c r="AF39" i="3" s="1"/>
  <c r="AB40" i="3"/>
  <c r="AF40" i="3" s="1"/>
  <c r="AB41" i="3"/>
  <c r="AF41" i="3" s="1"/>
  <c r="AB42" i="3"/>
  <c r="AF42" i="3" s="1"/>
  <c r="AB43" i="3"/>
  <c r="AF43" i="3" s="1"/>
  <c r="AB44" i="3"/>
  <c r="AF44" i="3" s="1"/>
  <c r="AB45" i="3"/>
  <c r="AF45" i="3" s="1"/>
  <c r="AB46" i="3"/>
  <c r="AF46" i="3" s="1"/>
  <c r="AB22" i="3"/>
  <c r="AF22" i="3" s="1"/>
  <c r="AA28" i="3"/>
  <c r="AE28" i="3" s="1"/>
  <c r="AA29" i="3"/>
  <c r="AE29" i="3" s="1"/>
  <c r="AA30" i="3"/>
  <c r="AE30" i="3" s="1"/>
  <c r="AA31" i="3"/>
  <c r="AE31" i="3" s="1"/>
  <c r="AA32" i="3"/>
  <c r="AE32" i="3" s="1"/>
  <c r="AA33" i="3"/>
  <c r="AE33" i="3" s="1"/>
  <c r="AA34" i="3"/>
  <c r="AE34" i="3" s="1"/>
  <c r="AA35" i="3"/>
  <c r="AE35" i="3" s="1"/>
  <c r="AA36" i="3"/>
  <c r="AE36" i="3" s="1"/>
  <c r="AA37" i="3"/>
  <c r="AE37" i="3" s="1"/>
  <c r="AA38" i="3"/>
  <c r="AE38" i="3" s="1"/>
  <c r="AA39" i="3"/>
  <c r="AE39" i="3" s="1"/>
  <c r="AA40" i="3"/>
  <c r="AE40" i="3" s="1"/>
  <c r="AA41" i="3"/>
  <c r="AE41" i="3" s="1"/>
  <c r="AA42" i="3"/>
  <c r="AE42" i="3" s="1"/>
  <c r="AA43" i="3"/>
  <c r="AE43" i="3" s="1"/>
  <c r="AA44" i="3"/>
  <c r="AE44" i="3" s="1"/>
  <c r="AA45" i="3"/>
  <c r="AE45" i="3" s="1"/>
  <c r="AA46" i="3"/>
  <c r="AE46" i="3" s="1"/>
  <c r="AA24" i="3"/>
  <c r="AE24" i="3" s="1"/>
  <c r="AA25" i="3"/>
  <c r="AE25" i="3" s="1"/>
  <c r="AA26" i="3"/>
  <c r="AE26" i="3" s="1"/>
  <c r="AA27" i="3"/>
  <c r="AE27" i="3" s="1"/>
  <c r="AA23" i="3"/>
  <c r="AE23" i="3" s="1"/>
  <c r="AA22" i="3"/>
  <c r="AE22" i="3" s="1"/>
  <c r="Z24" i="3"/>
  <c r="Z25" i="3" s="1"/>
  <c r="Z26" i="3" s="1"/>
  <c r="Z27" i="3" s="1"/>
  <c r="Z28" i="3" s="1"/>
  <c r="Z29" i="3" s="1"/>
  <c r="Z30" i="3" s="1"/>
  <c r="Z31" i="3" s="1"/>
  <c r="Z32" i="3" s="1"/>
  <c r="Z33" i="3" s="1"/>
  <c r="Z34" i="3" s="1"/>
  <c r="Z35" i="3" s="1"/>
  <c r="Z36" i="3" s="1"/>
  <c r="Z37" i="3" s="1"/>
  <c r="Z38" i="3" s="1"/>
  <c r="Z39" i="3" s="1"/>
  <c r="Z40" i="3" s="1"/>
  <c r="Z41" i="3" s="1"/>
  <c r="Z42" i="3" s="1"/>
  <c r="Z43" i="3" s="1"/>
  <c r="Z44" i="3" s="1"/>
  <c r="Z45" i="3" s="1"/>
  <c r="Z46" i="3" s="1"/>
  <c r="Z23" i="3"/>
  <c r="U8" i="3"/>
  <c r="E18" i="2" s="1"/>
  <c r="U7" i="3"/>
  <c r="E17" i="2" s="1"/>
  <c r="U5" i="3"/>
  <c r="E14" i="2" s="1"/>
  <c r="U4" i="3"/>
  <c r="E13" i="2" s="1"/>
  <c r="T16" i="3"/>
  <c r="Q16" i="3"/>
  <c r="G32" i="2" l="1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55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55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AE15" i="3"/>
  <c r="E28" i="2" s="1"/>
  <c r="AF15" i="3"/>
  <c r="G28" i="2" s="1"/>
  <c r="A19" i="3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E16" i="3"/>
  <c r="E30" i="2" s="1"/>
  <c r="AF16" i="3" l="1"/>
  <c r="G30" i="2" s="1"/>
  <c r="E31" i="2"/>
  <c r="G31" i="2"/>
  <c r="E47" i="2"/>
  <c r="G47" i="2"/>
  <c r="G48" i="2" l="1"/>
  <c r="E48" i="2"/>
  <c r="E49" i="2" l="1"/>
  <c r="G49" i="2"/>
  <c r="E50" i="2" l="1"/>
  <c r="G50" i="2"/>
  <c r="E51" i="2" l="1"/>
  <c r="G51" i="2"/>
  <c r="E52" i="2" l="1"/>
  <c r="G52" i="2"/>
  <c r="G53" i="2" l="1"/>
  <c r="E53" i="2"/>
  <c r="G54" i="2" l="1"/>
  <c r="E54" i="2"/>
</calcChain>
</file>

<file path=xl/sharedStrings.xml><?xml version="1.0" encoding="utf-8"?>
<sst xmlns="http://schemas.openxmlformats.org/spreadsheetml/2006/main" count="160" uniqueCount="125">
  <si>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</si>
  <si>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</si>
  <si>
    <t>For the bottom of the map</t>
  </si>
  <si>
    <t>For the top of the map</t>
  </si>
  <si>
    <t>For the left side of the map</t>
  </si>
  <si>
    <t>For the right side of the map</t>
  </si>
  <si>
    <t>Enter the Brands or Products to be Mapped</t>
  </si>
  <si>
    <t>(Some examples provided, simply type over the brands below.)</t>
  </si>
  <si>
    <t>Horizontal Attribute</t>
  </si>
  <si>
    <t xml:space="preserve">1 = </t>
  </si>
  <si>
    <t>9 =</t>
  </si>
  <si>
    <t>Vertical Attribute</t>
  </si>
  <si>
    <t>Enter the Title of Your Map</t>
  </si>
  <si>
    <t>(This is an example only. Simply type over this map title.)</t>
  </si>
  <si>
    <t>5 =</t>
  </si>
  <si>
    <t>Equal mix of both</t>
  </si>
  <si>
    <t>Score each brand/product for the two attributes</t>
  </si>
  <si>
    <t>Step 1</t>
  </si>
  <si>
    <t>Step 2</t>
  </si>
  <si>
    <t>Step 3</t>
  </si>
  <si>
    <t>Step 4</t>
  </si>
  <si>
    <t>Step 5</t>
  </si>
  <si>
    <t>Use a 1-9 scale, using the following table as a rough guide.</t>
  </si>
  <si>
    <t>2 =</t>
  </si>
  <si>
    <t>3 =</t>
  </si>
  <si>
    <t xml:space="preserve">Small </t>
  </si>
  <si>
    <t>Large</t>
  </si>
  <si>
    <t>Step 6</t>
  </si>
  <si>
    <t>Change the circle sizes</t>
  </si>
  <si>
    <t>Simply type over the grey cells below to quickly and easily create your own Perceptual Map</t>
  </si>
  <si>
    <t>(These are examples only.</t>
  </si>
  <si>
    <t>Type in your attributes.)</t>
  </si>
  <si>
    <r>
      <t xml:space="preserve">Please note that this is an </t>
    </r>
    <r>
      <rPr>
        <b/>
        <i/>
        <u/>
        <sz val="11"/>
        <color indexed="8"/>
        <rFont val="Calibri"/>
        <family val="2"/>
      </rPr>
      <t>optional</t>
    </r>
    <r>
      <rPr>
        <i/>
        <sz val="11"/>
        <color indexed="8"/>
        <rFont val="Calibri"/>
        <family val="2"/>
      </rPr>
      <t xml:space="preserve"> step</t>
    </r>
  </si>
  <si>
    <t>Sizes</t>
  </si>
  <si>
    <t>Up to a maximum of 25 brands/products</t>
  </si>
  <si>
    <t>Step 7</t>
  </si>
  <si>
    <t>When finished entering your data above, simply copy  your Perceptual Map below and paste it into your document.</t>
  </si>
  <si>
    <t>Select 'copy' from the menu</t>
  </si>
  <si>
    <t>Go to your document</t>
  </si>
  <si>
    <t>Select 'paste', then 'paste special'</t>
  </si>
  <si>
    <t>and choose 'bitmap'.</t>
  </si>
  <si>
    <t>when you copy it:</t>
  </si>
  <si>
    <t>to highlight it</t>
  </si>
  <si>
    <t>Click on the  edge of the map</t>
  </si>
  <si>
    <t>Please note that you can click on Attribute Ideas in the menu on the main website to help determine suitable brand/product attributes to use</t>
  </si>
  <si>
    <t xml:space="preserve">Or for more information on Perceptual Maps and/or the Market Segmentation, Targeting and Positioning (STP) process, please visit </t>
  </si>
  <si>
    <t>Wide Choice</t>
  </si>
  <si>
    <t>All About Perceptual Maps</t>
  </si>
  <si>
    <t>For more information on Perceptual Maps visit:</t>
  </si>
  <si>
    <t xml:space="preserve"> www.perceptualmaps.com</t>
  </si>
  <si>
    <t>Or email: geoff@perceptualmaps.com</t>
  </si>
  <si>
    <t>Welcome to "Create Your Perceptual Map"</t>
  </si>
  <si>
    <r>
      <t xml:space="preserve">Follow the Steps in </t>
    </r>
    <r>
      <rPr>
        <b/>
        <sz val="11"/>
        <rFont val="Calibri"/>
        <family val="2"/>
      </rPr>
      <t>Yellow</t>
    </r>
    <r>
      <rPr>
        <sz val="11"/>
        <rFont val="Calibri"/>
        <family val="2"/>
      </rPr>
      <t xml:space="preserve">. Only enter data/information in the </t>
    </r>
    <r>
      <rPr>
        <b/>
        <sz val="11"/>
        <rFont val="Calibri"/>
        <family val="2"/>
      </rPr>
      <t>Grey cells.</t>
    </r>
  </si>
  <si>
    <t>Fast Food Market</t>
  </si>
  <si>
    <t>Do NOT Type Over ==&gt;</t>
  </si>
  <si>
    <t>Medium</t>
  </si>
  <si>
    <t xml:space="preserve">To maintain the formatting of the map </t>
  </si>
  <si>
    <t>Copyright 2014-18</t>
  </si>
  <si>
    <t>A how to use video is at:</t>
  </si>
  <si>
    <t>YouTube link</t>
  </si>
  <si>
    <r>
      <t xml:space="preserve">NOTE: This Excel template is password protected - it will work as is - just enter labels and data in the grey cells only - if (for some reason) you want to unprotect this spreadsheet - the password is </t>
    </r>
    <r>
      <rPr>
        <b/>
        <i/>
        <sz val="11"/>
        <color indexed="8"/>
        <rFont val="Calibri"/>
        <family val="2"/>
      </rPr>
      <t>map</t>
    </r>
  </si>
  <si>
    <t>Will Buy On Special</t>
  </si>
  <si>
    <t>Good for Socialising</t>
  </si>
  <si>
    <t>Good for You</t>
  </si>
  <si>
    <t>High Quality</t>
  </si>
  <si>
    <t>Modern</t>
  </si>
  <si>
    <t>A Trusted Brand</t>
  </si>
  <si>
    <t>Convenient</t>
  </si>
  <si>
    <t>Not good</t>
  </si>
  <si>
    <t>Won't buy</t>
  </si>
  <si>
    <t>Low quality</t>
  </si>
  <si>
    <t>Dated</t>
  </si>
  <si>
    <t>Not trusted</t>
  </si>
  <si>
    <t>Inconvenient</t>
  </si>
  <si>
    <t>My Map</t>
  </si>
  <si>
    <t>y</t>
  </si>
  <si>
    <t>Left/Bottom Axis</t>
  </si>
  <si>
    <t>Right/Top Axis</t>
  </si>
  <si>
    <t>Attribute No:</t>
  </si>
  <si>
    <t>Y</t>
  </si>
  <si>
    <t>N</t>
  </si>
  <si>
    <t>Horizontal Attribute No:</t>
  </si>
  <si>
    <t>Vertical Attribute No:</t>
  </si>
  <si>
    <t>Not good for you</t>
  </si>
  <si>
    <t>Limited Choice</t>
  </si>
  <si>
    <r>
      <t xml:space="preserve">Welcome to </t>
    </r>
    <r>
      <rPr>
        <b/>
        <i/>
        <sz val="22"/>
        <rFont val="Calibri"/>
        <family val="2"/>
        <scheme val="minor"/>
      </rPr>
      <t>Create Lots of Perceptual Maps - FAST</t>
    </r>
  </si>
  <si>
    <r>
      <t xml:space="preserve"> If (not recommended) you want to unprotect this spreadsheet - the password is </t>
    </r>
    <r>
      <rPr>
        <b/>
        <i/>
        <sz val="11"/>
        <rFont val="Calibri"/>
        <family val="2"/>
        <scheme val="minor"/>
      </rPr>
      <t>map</t>
    </r>
  </si>
  <si>
    <t>Copyright (2020)</t>
  </si>
  <si>
    <t>NOTES: This Excel template is password protected - it will work as is - just enter labels and data in the blue cells only</t>
  </si>
  <si>
    <t>perceptualmaps.com</t>
  </si>
  <si>
    <r>
      <rPr>
        <b/>
        <u/>
        <sz val="12"/>
        <rFont val="Calibri"/>
        <family val="2"/>
        <scheme val="minor"/>
      </rPr>
      <t>STEP 1:</t>
    </r>
    <r>
      <rPr>
        <b/>
        <sz val="12"/>
        <rFont val="Calibri"/>
        <family val="2"/>
        <scheme val="minor"/>
      </rPr>
      <t xml:space="preserve"> Name your Map</t>
    </r>
  </si>
  <si>
    <r>
      <t xml:space="preserve">      </t>
    </r>
    <r>
      <rPr>
        <b/>
        <u/>
        <sz val="12"/>
        <rFont val="Calibri"/>
        <family val="2"/>
        <scheme val="minor"/>
      </rPr>
      <t>STEP 2:</t>
    </r>
    <r>
      <rPr>
        <b/>
        <sz val="12"/>
        <rFont val="Calibri"/>
        <family val="2"/>
        <scheme val="minor"/>
      </rPr>
      <t xml:space="preserve"> Enter Axis Labels for Both Axes for up to 10 Attributes (in the boxes below) - type over the example labels</t>
    </r>
  </si>
  <si>
    <r>
      <rPr>
        <b/>
        <u/>
        <sz val="12"/>
        <rFont val="Calibri"/>
        <family val="2"/>
        <scheme val="minor"/>
      </rPr>
      <t>STEP 4:</t>
    </r>
    <r>
      <rPr>
        <b/>
        <sz val="12"/>
        <rFont val="Calibri"/>
        <family val="2"/>
        <scheme val="minor"/>
      </rPr>
      <t xml:space="preserve"> Enter data for all attributes and brands below - up to 10 attributes and 25 brands/firms is allowed</t>
    </r>
  </si>
  <si>
    <r>
      <rPr>
        <b/>
        <i/>
        <sz val="11"/>
        <color theme="1"/>
        <rFont val="Calibri"/>
        <family val="2"/>
        <scheme val="minor"/>
      </rPr>
      <t>Important note for Step 4:</t>
    </r>
    <r>
      <rPr>
        <i/>
        <sz val="11"/>
        <color theme="1"/>
        <rFont val="Calibri"/>
        <family val="2"/>
        <scheme val="minor"/>
      </rPr>
      <t xml:space="preserve"> Your data should be in a 1 to 9 scale - If not, go to the 'Data Converter' tab below to modify your data </t>
    </r>
  </si>
  <si>
    <r>
      <rPr>
        <b/>
        <u/>
        <sz val="12"/>
        <rFont val="Calibri"/>
        <family val="2"/>
        <scheme val="minor"/>
      </rPr>
      <t xml:space="preserve">STEP 3: </t>
    </r>
    <r>
      <rPr>
        <b/>
        <sz val="12"/>
        <rFont val="Calibri"/>
        <family val="2"/>
        <scheme val="minor"/>
      </rPr>
      <t>Enter Names (or codes) for the Brands or Firms below</t>
    </r>
  </si>
  <si>
    <t>Brands/Firms</t>
  </si>
  <si>
    <t>as per Step 3</t>
  </si>
  <si>
    <r>
      <rPr>
        <b/>
        <u/>
        <sz val="11"/>
        <rFont val="Calibri"/>
        <family val="2"/>
        <scheme val="minor"/>
      </rPr>
      <t xml:space="preserve">STEP 6: </t>
    </r>
    <r>
      <rPr>
        <b/>
        <sz val="11"/>
        <rFont val="Calibri"/>
        <family val="2"/>
        <scheme val="minor"/>
      </rPr>
      <t>Optional - Show Brand on map? Y/N</t>
    </r>
  </si>
  <si>
    <t>Follow the Steps in Yellow in sequence. Only enter data/information in the BLUE  cells.</t>
  </si>
  <si>
    <r>
      <rPr>
        <b/>
        <u/>
        <sz val="12"/>
        <rFont val="Calibri"/>
        <family val="2"/>
        <scheme val="minor"/>
      </rPr>
      <t>STEP 5:</t>
    </r>
    <r>
      <rPr>
        <b/>
        <sz val="12"/>
        <rFont val="Calibri"/>
        <family val="2"/>
        <scheme val="minor"/>
      </rPr>
      <t xml:space="preserve"> Choose the two attributes that you want to show on the map</t>
    </r>
  </si>
  <si>
    <t>Scroll down to STEP 5 when ready</t>
  </si>
  <si>
    <r>
      <rPr>
        <b/>
        <u/>
        <sz val="11"/>
        <rFont val="Calibri"/>
        <family val="2"/>
        <scheme val="minor"/>
      </rPr>
      <t xml:space="preserve">STEP 7: </t>
    </r>
    <r>
      <rPr>
        <b/>
        <sz val="11"/>
        <rFont val="Calibri"/>
        <family val="2"/>
        <scheme val="minor"/>
      </rPr>
      <t>Optional - Circle Size 1, 2 or 3</t>
    </r>
  </si>
  <si>
    <t>Scroll across to STEP 5 and MAP when ready ==&gt;</t>
  </si>
  <si>
    <t>= Maximum</t>
  </si>
  <si>
    <t>= Minimum</t>
  </si>
  <si>
    <t>IMPORTANT:Remember to use 'paste values' only</t>
  </si>
  <si>
    <t>Your Adjusted Data for the Horizontal Attribute</t>
  </si>
  <si>
    <t>Your Adjusted Data for the Vertical Attribute</t>
  </si>
  <si>
    <t>A</t>
  </si>
  <si>
    <t>B</t>
  </si>
  <si>
    <t>C</t>
  </si>
  <si>
    <t>D</t>
  </si>
  <si>
    <t>E</t>
  </si>
  <si>
    <t>List of brands or firms products below</t>
  </si>
  <si>
    <t>Enter Your Data for the Attribute A</t>
  </si>
  <si>
    <t>Enter Your Data for the  Attribute B</t>
  </si>
  <si>
    <t>If your data is NOT in a 1-9 scale, then nominate your scale and enter your data in the following table - You can convert two attributes at a time</t>
  </si>
  <si>
    <t xml:space="preserve">When you have entered all your data, then copy/paste each column of adjusted data back to  "Perceptual Map = Auto" 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</si>
  <si>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</si>
  <si>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</si>
  <si>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Full Perceptual Map below - mini quick check map to the above right</t>
  </si>
  <si>
    <t>Poor Service</t>
  </si>
  <si>
    <t>Great Service</t>
  </si>
  <si>
    <t>Not good for teens</t>
  </si>
  <si>
    <t>Good for teens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</si>
</sst>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22"/>
      <name val="Calibri"/>
      <family val="2"/>
      <scheme val="minor"/>
    </font>
    <font>
      <b/>
      <i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1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2" fillId="4" borderId="8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5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/>
    </xf>
    <xf numFmtId="0" fontId="16" fillId="5" borderId="4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9" fillId="5" borderId="0" xfId="2" applyFill="1" applyAlignment="1">
      <alignment horizontal="center" vertical="center"/>
    </xf>
    <xf numFmtId="0" fontId="17" fillId="0" borderId="0" xfId="0" applyFont="1"/>
    <xf numFmtId="0" fontId="0" fillId="0" borderId="0" xfId="0" applyAlignment="1">
      <alignment vertical="center"/>
    </xf>
    <xf numFmtId="0" fontId="0" fillId="6" borderId="11" xfId="0" applyFill="1" applyBorder="1" applyAlignment="1">
      <alignment vertical="center"/>
    </xf>
    <xf numFmtId="0" fontId="18" fillId="0" borderId="8" xfId="0" applyFont="1" applyBorder="1" applyAlignment="1">
      <alignment horizontal="right" vertical="center"/>
    </xf>
    <xf numFmtId="0" fontId="11" fillId="7" borderId="12" xfId="0" applyFont="1" applyFill="1" applyBorder="1" applyAlignment="1" applyProtection="1">
      <alignment horizontal="center" vertical="center"/>
      <protection locked="0"/>
    </xf>
    <xf numFmtId="0" fontId="11" fillId="7" borderId="13" xfId="0" applyFont="1" applyFill="1" applyBorder="1" applyAlignment="1" applyProtection="1">
      <alignment horizontal="center" vertical="center"/>
      <protection locked="0"/>
    </xf>
    <xf numFmtId="0" fontId="11" fillId="7" borderId="10" xfId="0" applyFont="1" applyFill="1" applyBorder="1" applyAlignment="1" applyProtection="1">
      <alignment horizontal="center" vertical="center"/>
      <protection locked="0"/>
    </xf>
    <xf numFmtId="0" fontId="11" fillId="7" borderId="3" xfId="0" applyFont="1" applyFill="1" applyBorder="1" applyAlignment="1" applyProtection="1">
      <alignment horizontal="center" vertical="center"/>
      <protection locked="0"/>
    </xf>
    <xf numFmtId="0" fontId="11" fillId="7" borderId="8" xfId="0" applyFont="1" applyFill="1" applyBorder="1" applyAlignment="1" applyProtection="1">
      <alignment horizontal="center" vertical="center"/>
      <protection locked="0"/>
    </xf>
    <xf numFmtId="0" fontId="11" fillId="7" borderId="7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11" fillId="8" borderId="15" xfId="0" applyFont="1" applyFill="1" applyBorder="1" applyAlignment="1" applyProtection="1">
      <alignment horizontal="center" vertical="center"/>
      <protection locked="0"/>
    </xf>
    <xf numFmtId="0" fontId="11" fillId="8" borderId="1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6" borderId="17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6" borderId="17" xfId="0" applyFont="1" applyFill="1" applyBorder="1" applyAlignment="1">
      <alignment vertical="center"/>
    </xf>
    <xf numFmtId="0" fontId="22" fillId="6" borderId="18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vertical="center"/>
    </xf>
    <xf numFmtId="0" fontId="9" fillId="2" borderId="17" xfId="2" applyFill="1" applyBorder="1" applyAlignment="1">
      <alignment vertical="center"/>
    </xf>
    <xf numFmtId="0" fontId="0" fillId="2" borderId="18" xfId="0" applyFill="1" applyBorder="1" applyAlignment="1">
      <alignment vertical="top"/>
    </xf>
    <xf numFmtId="0" fontId="17" fillId="11" borderId="11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7" fillId="11" borderId="18" xfId="0" applyFont="1" applyFill="1" applyBorder="1" applyAlignment="1">
      <alignment horizontal="center" vertical="center"/>
    </xf>
    <xf numFmtId="0" fontId="23" fillId="8" borderId="19" xfId="0" applyFont="1" applyFill="1" applyBorder="1" applyAlignment="1" applyProtection="1">
      <alignment horizontal="center" vertical="center"/>
      <protection locked="0"/>
    </xf>
    <xf numFmtId="0" fontId="23" fillId="8" borderId="20" xfId="0" applyFont="1" applyFill="1" applyBorder="1" applyAlignment="1" applyProtection="1">
      <alignment horizontal="center" vertical="center"/>
      <protection locked="0"/>
    </xf>
    <xf numFmtId="0" fontId="23" fillId="8" borderId="2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9" fillId="6" borderId="17" xfId="2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 applyProtection="1">
      <alignment horizontal="center" vertical="center" wrapText="1"/>
      <protection locked="0"/>
    </xf>
    <xf numFmtId="0" fontId="28" fillId="4" borderId="17" xfId="0" applyFont="1" applyFill="1" applyBorder="1" applyAlignment="1" applyProtection="1">
      <alignment horizontal="center" vertical="center" wrapText="1"/>
      <protection locked="0"/>
    </xf>
    <xf numFmtId="0" fontId="30" fillId="4" borderId="10" xfId="0" applyFont="1" applyFill="1" applyBorder="1" applyAlignment="1" applyProtection="1">
      <alignment horizontal="center" vertical="center" wrapText="1"/>
      <protection locked="0"/>
    </xf>
    <xf numFmtId="0" fontId="28" fillId="4" borderId="6" xfId="0" applyFont="1" applyFill="1" applyBorder="1" applyAlignment="1" applyProtection="1">
      <alignment horizontal="center" vertical="center" wrapText="1"/>
      <protection locked="0"/>
    </xf>
    <xf numFmtId="0" fontId="28" fillId="4" borderId="10" xfId="0" applyFont="1" applyFill="1" applyBorder="1" applyAlignment="1" applyProtection="1">
      <alignment horizontal="center" vertical="center" wrapText="1"/>
      <protection locked="0"/>
    </xf>
    <xf numFmtId="0" fontId="28" fillId="10" borderId="0" xfId="0" applyFont="1" applyFill="1" applyBorder="1" applyAlignment="1" applyProtection="1">
      <alignment horizontal="center" vertical="center" wrapText="1"/>
      <protection locked="0"/>
    </xf>
    <xf numFmtId="0" fontId="25" fillId="10" borderId="0" xfId="0" applyFont="1" applyFill="1" applyAlignment="1" applyProtection="1">
      <alignment horizontal="center" vertical="center"/>
    </xf>
    <xf numFmtId="0" fontId="29" fillId="2" borderId="12" xfId="0" applyFont="1" applyFill="1" applyBorder="1" applyAlignment="1" applyProtection="1">
      <alignment horizontal="center" vertical="center" wrapText="1"/>
    </xf>
    <xf numFmtId="0" fontId="29" fillId="2" borderId="10" xfId="0" applyFont="1" applyFill="1" applyBorder="1" applyAlignment="1" applyProtection="1">
      <alignment horizontal="center" vertical="center" wrapText="1"/>
    </xf>
    <xf numFmtId="0" fontId="19" fillId="10" borderId="0" xfId="0" applyFont="1" applyFill="1" applyBorder="1" applyAlignment="1" applyProtection="1">
      <alignment horizontal="center" vertical="center"/>
    </xf>
    <xf numFmtId="0" fontId="21" fillId="2" borderId="12" xfId="0" applyFont="1" applyFill="1" applyBorder="1" applyAlignment="1" applyProtection="1">
      <alignment horizontal="center" vertical="center" wrapText="1"/>
    </xf>
    <xf numFmtId="0" fontId="27" fillId="10" borderId="0" xfId="0" applyFont="1" applyFill="1" applyAlignment="1" applyProtection="1">
      <alignment horizontal="center" vertical="center"/>
    </xf>
    <xf numFmtId="0" fontId="21" fillId="2" borderId="10" xfId="0" applyFont="1" applyFill="1" applyBorder="1" applyAlignment="1" applyProtection="1">
      <alignment horizontal="center" vertical="center" wrapText="1"/>
    </xf>
    <xf numFmtId="0" fontId="29" fillId="4" borderId="12" xfId="0" applyFont="1" applyFill="1" applyBorder="1" applyAlignment="1" applyProtection="1">
      <alignment horizontal="center" vertical="center"/>
      <protection locked="0"/>
    </xf>
    <xf numFmtId="0" fontId="29" fillId="2" borderId="13" xfId="0" applyFont="1" applyFill="1" applyBorder="1" applyAlignment="1" applyProtection="1">
      <alignment horizontal="center" vertical="center" wrapText="1"/>
    </xf>
    <xf numFmtId="0" fontId="28" fillId="9" borderId="9" xfId="0" applyFont="1" applyFill="1" applyBorder="1" applyAlignment="1" applyProtection="1">
      <alignment horizontal="center" vertical="center" wrapText="1"/>
    </xf>
    <xf numFmtId="0" fontId="28" fillId="9" borderId="10" xfId="0" applyFont="1" applyFill="1" applyBorder="1" applyAlignment="1" applyProtection="1">
      <alignment horizontal="center" vertical="center" wrapText="1"/>
    </xf>
    <xf numFmtId="0" fontId="19" fillId="10" borderId="0" xfId="0" applyFont="1" applyFill="1" applyAlignment="1" applyProtection="1">
      <alignment horizontal="center" vertical="center"/>
    </xf>
    <xf numFmtId="0" fontId="17" fillId="9" borderId="11" xfId="0" applyFont="1" applyFill="1" applyBorder="1" applyAlignment="1" applyProtection="1">
      <alignment horizontal="center" vertical="center"/>
    </xf>
    <xf numFmtId="0" fontId="17" fillId="9" borderId="17" xfId="0" applyFont="1" applyFill="1" applyBorder="1" applyAlignment="1" applyProtection="1">
      <alignment horizontal="center" vertical="center"/>
    </xf>
    <xf numFmtId="0" fontId="17" fillId="9" borderId="18" xfId="0" applyFont="1" applyFill="1" applyBorder="1" applyAlignment="1" applyProtection="1">
      <alignment horizontal="center" vertical="center"/>
    </xf>
    <xf numFmtId="0" fontId="19" fillId="10" borderId="0" xfId="0" applyFont="1" applyFill="1" applyBorder="1" applyAlignment="1" applyProtection="1">
      <alignment horizontal="center" vertical="center" wrapText="1"/>
    </xf>
    <xf numFmtId="0" fontId="19" fillId="9" borderId="11" xfId="0" applyFont="1" applyFill="1" applyBorder="1" applyAlignment="1" applyProtection="1">
      <alignment horizontal="center" vertical="center"/>
    </xf>
    <xf numFmtId="0" fontId="19" fillId="9" borderId="17" xfId="0" applyFont="1" applyFill="1" applyBorder="1" applyAlignment="1" applyProtection="1">
      <alignment horizontal="center" vertical="center"/>
    </xf>
    <xf numFmtId="0" fontId="9" fillId="9" borderId="17" xfId="2" applyFill="1" applyBorder="1" applyAlignment="1" applyProtection="1">
      <alignment horizontal="left" vertical="center"/>
    </xf>
    <xf numFmtId="0" fontId="19" fillId="9" borderId="17" xfId="0" applyFont="1" applyFill="1" applyBorder="1" applyAlignment="1" applyProtection="1">
      <alignment horizontal="center" vertical="center"/>
    </xf>
    <xf numFmtId="0" fontId="19" fillId="9" borderId="17" xfId="0" applyFont="1" applyFill="1" applyBorder="1" applyAlignment="1" applyProtection="1">
      <alignment horizontal="left" vertical="center"/>
    </xf>
    <xf numFmtId="0" fontId="21" fillId="9" borderId="17" xfId="0" applyFont="1" applyFill="1" applyBorder="1" applyAlignment="1" applyProtection="1">
      <alignment horizontal="center" vertical="center"/>
    </xf>
    <xf numFmtId="0" fontId="21" fillId="9" borderId="18" xfId="0" applyFont="1" applyFill="1" applyBorder="1" applyAlignment="1" applyProtection="1">
      <alignment horizontal="center" vertical="center"/>
    </xf>
    <xf numFmtId="0" fontId="29" fillId="10" borderId="0" xfId="0" applyFont="1" applyFill="1" applyBorder="1" applyAlignment="1" applyProtection="1">
      <alignment vertical="center" wrapText="1"/>
    </xf>
    <xf numFmtId="0" fontId="25" fillId="10" borderId="0" xfId="0" applyFont="1" applyFill="1" applyBorder="1" applyAlignment="1" applyProtection="1">
      <alignment horizontal="center" vertical="center"/>
    </xf>
    <xf numFmtId="0" fontId="28" fillId="10" borderId="0" xfId="0" applyFont="1" applyFill="1" applyBorder="1" applyAlignment="1" applyProtection="1">
      <alignment vertical="center"/>
      <protection locked="0"/>
    </xf>
    <xf numFmtId="0" fontId="29" fillId="2" borderId="11" xfId="0" applyFont="1" applyFill="1" applyBorder="1" applyAlignment="1" applyProtection="1">
      <alignment horizontal="center" vertical="center" wrapText="1"/>
    </xf>
    <xf numFmtId="0" fontId="29" fillId="2" borderId="18" xfId="0" applyFont="1" applyFill="1" applyBorder="1" applyAlignment="1" applyProtection="1">
      <alignment horizontal="center" vertical="center" wrapText="1"/>
    </xf>
    <xf numFmtId="0" fontId="28" fillId="4" borderId="11" xfId="0" applyFont="1" applyFill="1" applyBorder="1" applyAlignment="1" applyProtection="1">
      <alignment horizontal="center" vertical="center"/>
      <protection locked="0"/>
    </xf>
    <xf numFmtId="0" fontId="28" fillId="4" borderId="17" xfId="0" applyFont="1" applyFill="1" applyBorder="1" applyAlignment="1" applyProtection="1">
      <alignment horizontal="center" vertical="center"/>
      <protection locked="0"/>
    </xf>
    <xf numFmtId="0" fontId="28" fillId="4" borderId="18" xfId="0" applyFont="1" applyFill="1" applyBorder="1" applyAlignment="1" applyProtection="1">
      <alignment horizontal="center" vertical="center"/>
      <protection locked="0"/>
    </xf>
    <xf numFmtId="0" fontId="19" fillId="7" borderId="4" xfId="0" applyFont="1" applyFill="1" applyBorder="1" applyAlignment="1" applyProtection="1">
      <alignment horizontal="center" vertical="center" wrapText="1"/>
    </xf>
    <xf numFmtId="0" fontId="19" fillId="7" borderId="0" xfId="0" applyFont="1" applyFill="1" applyBorder="1" applyAlignment="1" applyProtection="1">
      <alignment horizontal="center" vertical="center" wrapText="1"/>
    </xf>
    <xf numFmtId="0" fontId="19" fillId="7" borderId="8" xfId="0" applyFont="1" applyFill="1" applyBorder="1" applyAlignment="1" applyProtection="1">
      <alignment horizontal="center" vertical="center" wrapText="1"/>
    </xf>
    <xf numFmtId="0" fontId="35" fillId="7" borderId="1" xfId="0" applyFont="1" applyFill="1" applyBorder="1" applyAlignment="1" applyProtection="1">
      <alignment horizontal="center" vertical="center"/>
    </xf>
    <xf numFmtId="0" fontId="35" fillId="7" borderId="2" xfId="0" applyFont="1" applyFill="1" applyBorder="1" applyAlignment="1" applyProtection="1">
      <alignment horizontal="center" vertical="center"/>
    </xf>
    <xf numFmtId="0" fontId="35" fillId="7" borderId="3" xfId="0" applyFont="1" applyFill="1" applyBorder="1" applyAlignment="1" applyProtection="1">
      <alignment horizontal="center" vertical="center"/>
    </xf>
    <xf numFmtId="0" fontId="19" fillId="7" borderId="5" xfId="0" applyFont="1" applyFill="1" applyBorder="1" applyAlignment="1" applyProtection="1">
      <alignment horizontal="center" vertical="center"/>
    </xf>
    <xf numFmtId="0" fontId="19" fillId="7" borderId="6" xfId="0" applyFont="1" applyFill="1" applyBorder="1" applyAlignment="1" applyProtection="1">
      <alignment horizontal="center" vertical="center"/>
    </xf>
    <xf numFmtId="0" fontId="19" fillId="7" borderId="7" xfId="0" applyFont="1" applyFill="1" applyBorder="1" applyAlignment="1" applyProtection="1">
      <alignment horizontal="center" vertical="center"/>
    </xf>
    <xf numFmtId="0" fontId="29" fillId="2" borderId="11" xfId="0" applyFont="1" applyFill="1" applyBorder="1" applyAlignment="1" applyProtection="1">
      <alignment horizontal="left" vertical="center" wrapText="1"/>
    </xf>
    <xf numFmtId="0" fontId="29" fillId="2" borderId="17" xfId="0" applyFont="1" applyFill="1" applyBorder="1" applyAlignment="1" applyProtection="1">
      <alignment horizontal="left" vertical="center" wrapText="1"/>
    </xf>
    <xf numFmtId="0" fontId="29" fillId="2" borderId="18" xfId="0" applyFont="1" applyFill="1" applyBorder="1" applyAlignment="1" applyProtection="1">
      <alignment horizontal="left" vertical="center" wrapText="1"/>
    </xf>
    <xf numFmtId="0" fontId="21" fillId="7" borderId="11" xfId="0" applyFont="1" applyFill="1" applyBorder="1" applyAlignment="1" applyProtection="1">
      <alignment horizontal="center" vertical="center"/>
    </xf>
    <xf numFmtId="0" fontId="21" fillId="7" borderId="9" xfId="0" applyFont="1" applyFill="1" applyBorder="1" applyAlignment="1" applyProtection="1">
      <alignment horizontal="center" vertical="center"/>
    </xf>
    <xf numFmtId="0" fontId="29" fillId="7" borderId="17" xfId="0" applyFont="1" applyFill="1" applyBorder="1" applyAlignment="1" applyProtection="1">
      <alignment horizontal="center" vertical="center"/>
    </xf>
    <xf numFmtId="0" fontId="29" fillId="7" borderId="9" xfId="0" applyFont="1" applyFill="1" applyBorder="1" applyAlignment="1" applyProtection="1">
      <alignment horizontal="center" vertical="center"/>
    </xf>
    <xf numFmtId="0" fontId="21" fillId="7" borderId="17" xfId="0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center" vertical="center" wrapText="1"/>
    </xf>
    <xf numFmtId="0" fontId="21" fillId="10" borderId="0" xfId="0" applyFont="1" applyFill="1" applyBorder="1" applyAlignment="1" applyProtection="1">
      <alignment horizontal="center" vertical="center"/>
    </xf>
    <xf numFmtId="0" fontId="21" fillId="10" borderId="0" xfId="0" applyFont="1" applyFill="1" applyBorder="1" applyAlignment="1" applyProtection="1">
      <alignment horizontal="center" vertical="center"/>
    </xf>
    <xf numFmtId="0" fontId="29" fillId="2" borderId="1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 applyProtection="1">
      <alignment horizontal="center" vertical="center"/>
    </xf>
    <xf numFmtId="0" fontId="35" fillId="10" borderId="0" xfId="0" applyFont="1" applyFill="1" applyBorder="1" applyAlignment="1" applyProtection="1">
      <alignment horizontal="center" vertical="center"/>
    </xf>
    <xf numFmtId="0" fontId="29" fillId="10" borderId="0" xfId="0" applyFont="1" applyFill="1" applyBorder="1" applyAlignment="1" applyProtection="1">
      <alignment horizontal="left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/>
    </xf>
    <xf numFmtId="4" fontId="29" fillId="7" borderId="13" xfId="1" applyNumberFormat="1" applyFont="1" applyFill="1" applyBorder="1" applyAlignment="1" applyProtection="1">
      <alignment horizontal="center" vertical="center"/>
    </xf>
    <xf numFmtId="4" fontId="29" fillId="7" borderId="10" xfId="1" applyNumberFormat="1" applyFont="1" applyFill="1" applyBorder="1" applyAlignment="1" applyProtection="1">
      <alignment horizontal="center" vertical="center"/>
    </xf>
    <xf numFmtId="4" fontId="29" fillId="7" borderId="12" xfId="1" applyNumberFormat="1" applyFont="1" applyFill="1" applyBorder="1" applyAlignment="1" applyProtection="1">
      <alignment horizontal="center" vertical="center"/>
    </xf>
    <xf numFmtId="4" fontId="29" fillId="7" borderId="8" xfId="1" applyNumberFormat="1" applyFont="1" applyFill="1" applyBorder="1" applyAlignment="1" applyProtection="1">
      <alignment horizontal="center" vertical="center"/>
    </xf>
    <xf numFmtId="0" fontId="21" fillId="7" borderId="11" xfId="0" applyFont="1" applyFill="1" applyBorder="1" applyAlignment="1" applyProtection="1">
      <alignment horizontal="center" vertical="center"/>
    </xf>
    <xf numFmtId="0" fontId="21" fillId="7" borderId="17" xfId="0" applyFont="1" applyFill="1" applyBorder="1" applyAlignment="1" applyProtection="1">
      <alignment horizontal="center" vertical="center"/>
    </xf>
    <xf numFmtId="0" fontId="21" fillId="7" borderId="18" xfId="0" applyFont="1" applyFill="1" applyBorder="1" applyAlignment="1" applyProtection="1">
      <alignment horizontal="center" vertical="center"/>
    </xf>
    <xf numFmtId="0" fontId="29" fillId="2" borderId="17" xfId="0" applyFont="1" applyFill="1" applyBorder="1" applyAlignment="1" applyProtection="1">
      <alignment horizontal="center" vertical="center" wrapText="1"/>
    </xf>
    <xf numFmtId="0" fontId="29" fillId="4" borderId="9" xfId="0" applyFont="1" applyFill="1" applyBorder="1" applyAlignment="1" applyProtection="1">
      <alignment horizontal="center" vertical="center"/>
      <protection locked="0"/>
    </xf>
    <xf numFmtId="0" fontId="29" fillId="7" borderId="11" xfId="0" applyFont="1" applyFill="1" applyBorder="1" applyAlignment="1" applyProtection="1">
      <alignment horizontal="center" vertical="center"/>
    </xf>
    <xf numFmtId="0" fontId="29" fillId="7" borderId="18" xfId="0" applyFont="1" applyFill="1" applyBorder="1" applyAlignment="1" applyProtection="1">
      <alignment horizontal="center" vertical="center"/>
    </xf>
    <xf numFmtId="0" fontId="28" fillId="7" borderId="11" xfId="0" applyFont="1" applyFill="1" applyBorder="1" applyAlignment="1" applyProtection="1">
      <alignment horizontal="center" vertical="center"/>
    </xf>
    <xf numFmtId="0" fontId="28" fillId="7" borderId="17" xfId="0" applyFont="1" applyFill="1" applyBorder="1" applyAlignment="1" applyProtection="1">
      <alignment horizontal="center" vertical="center"/>
    </xf>
    <xf numFmtId="0" fontId="28" fillId="7" borderId="18" xfId="0" applyFont="1" applyFill="1" applyBorder="1" applyAlignment="1" applyProtection="1">
      <alignment horizontal="center" vertical="center"/>
    </xf>
    <xf numFmtId="0" fontId="26" fillId="10" borderId="0" xfId="0" applyFont="1" applyFill="1" applyBorder="1" applyAlignment="1" applyProtection="1">
      <alignment vertical="center"/>
    </xf>
    <xf numFmtId="2" fontId="19" fillId="7" borderId="12" xfId="1" applyNumberFormat="1" applyFont="1" applyFill="1" applyBorder="1" applyAlignment="1">
      <alignment horizontal="center" vertical="center"/>
    </xf>
    <xf numFmtId="2" fontId="19" fillId="7" borderId="13" xfId="1" applyNumberFormat="1" applyFont="1" applyFill="1" applyBorder="1" applyAlignment="1">
      <alignment horizontal="center" vertical="center"/>
    </xf>
    <xf numFmtId="2" fontId="19" fillId="7" borderId="10" xfId="1" applyNumberFormat="1" applyFont="1" applyFill="1" applyBorder="1" applyAlignment="1">
      <alignment horizontal="center" vertical="center"/>
    </xf>
    <xf numFmtId="2" fontId="21" fillId="3" borderId="11" xfId="1" applyNumberFormat="1" applyFont="1" applyFill="1" applyBorder="1" applyAlignment="1">
      <alignment horizontal="center" vertical="center" wrapText="1"/>
    </xf>
    <xf numFmtId="2" fontId="21" fillId="3" borderId="18" xfId="1" applyNumberFormat="1" applyFont="1" applyFill="1" applyBorder="1" applyAlignment="1">
      <alignment horizontal="center" vertical="center" wrapText="1"/>
    </xf>
    <xf numFmtId="2" fontId="0" fillId="7" borderId="13" xfId="0" applyNumberFormat="1" applyFill="1" applyBorder="1" applyAlignment="1">
      <alignment horizontal="center" vertical="center"/>
    </xf>
    <xf numFmtId="2" fontId="0" fillId="7" borderId="12" xfId="0" applyNumberFormat="1" applyFill="1" applyBorder="1" applyAlignment="1">
      <alignment horizontal="center" vertical="center"/>
    </xf>
    <xf numFmtId="2" fontId="0" fillId="7" borderId="10" xfId="0" applyNumberForma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171" fontId="29" fillId="9" borderId="11" xfId="1" quotePrefix="1" applyFont="1" applyFill="1" applyBorder="1" applyAlignment="1">
      <alignment horizontal="center" vertical="center"/>
    </xf>
    <xf numFmtId="171" fontId="29" fillId="9" borderId="18" xfId="1" quotePrefix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 wrapText="1"/>
    </xf>
    <xf numFmtId="171" fontId="29" fillId="2" borderId="9" xfId="1" applyFont="1" applyFill="1" applyBorder="1" applyAlignment="1">
      <alignment horizontal="center" vertical="center" wrapText="1"/>
    </xf>
    <xf numFmtId="0" fontId="0" fillId="10" borderId="0" xfId="0" applyFill="1" applyAlignment="1">
      <alignment vertical="center"/>
    </xf>
    <xf numFmtId="171" fontId="32" fillId="10" borderId="0" xfId="1" applyFont="1" applyFill="1" applyBorder="1" applyAlignment="1">
      <alignment vertical="center"/>
    </xf>
    <xf numFmtId="171" fontId="19" fillId="10" borderId="0" xfId="1" applyFont="1" applyFill="1" applyAlignment="1">
      <alignment vertical="center"/>
    </xf>
    <xf numFmtId="0" fontId="19" fillId="10" borderId="0" xfId="0" applyFont="1" applyFill="1" applyAlignment="1">
      <alignment vertical="center"/>
    </xf>
    <xf numFmtId="171" fontId="19" fillId="10" borderId="0" xfId="1" applyFont="1" applyFill="1" applyBorder="1" applyAlignment="1">
      <alignment vertical="center"/>
    </xf>
    <xf numFmtId="2" fontId="19" fillId="10" borderId="0" xfId="1" applyNumberFormat="1" applyFont="1" applyFill="1" applyBorder="1" applyAlignment="1">
      <alignment horizontal="center" vertical="center"/>
    </xf>
    <xf numFmtId="0" fontId="37" fillId="10" borderId="11" xfId="0" applyFont="1" applyFill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 vertical="center" wrapText="1"/>
    </xf>
    <xf numFmtId="171" fontId="19" fillId="10" borderId="0" xfId="1" applyFont="1" applyFill="1" applyBorder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0" fillId="10" borderId="0" xfId="0" applyFill="1" applyBorder="1" applyAlignment="1">
      <alignment vertical="center"/>
    </xf>
    <xf numFmtId="2" fontId="0" fillId="10" borderId="0" xfId="0" applyNumberFormat="1" applyFill="1" applyBorder="1" applyAlignment="1">
      <alignment horizontal="center" vertical="center"/>
    </xf>
    <xf numFmtId="2" fontId="0" fillId="10" borderId="2" xfId="0" applyNumberFormat="1" applyFill="1" applyBorder="1" applyAlignment="1">
      <alignment horizontal="center" vertical="center"/>
    </xf>
    <xf numFmtId="2" fontId="0" fillId="10" borderId="6" xfId="0" applyNumberFormat="1" applyFill="1" applyBorder="1" applyAlignment="1">
      <alignment horizontal="center" vertical="center"/>
    </xf>
    <xf numFmtId="171" fontId="38" fillId="9" borderId="11" xfId="1" applyFont="1" applyFill="1" applyBorder="1" applyAlignment="1">
      <alignment horizontal="center" vertical="center" wrapText="1"/>
    </xf>
    <xf numFmtId="171" fontId="38" fillId="9" borderId="17" xfId="1" applyFont="1" applyFill="1" applyBorder="1" applyAlignment="1">
      <alignment horizontal="center" vertical="center" wrapText="1"/>
    </xf>
    <xf numFmtId="171" fontId="38" fillId="9" borderId="18" xfId="1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2" fontId="19" fillId="7" borderId="1" xfId="1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32" fillId="4" borderId="9" xfId="0" applyFont="1" applyFill="1" applyBorder="1" applyAlignment="1" applyProtection="1">
      <alignment horizontal="center" vertical="center"/>
      <protection locked="0"/>
    </xf>
    <xf numFmtId="171" fontId="19" fillId="4" borderId="1" xfId="1" applyFont="1" applyFill="1" applyBorder="1" applyAlignment="1" applyProtection="1">
      <alignment horizontal="center" vertical="center"/>
      <protection locked="0"/>
    </xf>
    <xf numFmtId="2" fontId="19" fillId="4" borderId="12" xfId="1" applyNumberFormat="1" applyFont="1" applyFill="1" applyBorder="1" applyAlignment="1" applyProtection="1">
      <alignment horizontal="center" vertical="center"/>
      <protection locked="0"/>
    </xf>
    <xf numFmtId="171" fontId="19" fillId="4" borderId="4" xfId="1" applyFont="1" applyFill="1" applyBorder="1" applyAlignment="1" applyProtection="1">
      <alignment horizontal="center" vertical="center"/>
      <protection locked="0"/>
    </xf>
    <xf numFmtId="2" fontId="19" fillId="4" borderId="13" xfId="1" applyNumberFormat="1" applyFont="1" applyFill="1" applyBorder="1" applyAlignment="1" applyProtection="1">
      <alignment horizontal="center" vertical="center"/>
      <protection locked="0"/>
    </xf>
    <xf numFmtId="171" fontId="19" fillId="4" borderId="5" xfId="1" applyFont="1" applyFill="1" applyBorder="1" applyAlignment="1" applyProtection="1">
      <alignment horizontal="center" vertical="center"/>
      <protection locked="0"/>
    </xf>
    <xf numFmtId="2" fontId="19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9" fillId="4" borderId="12" xfId="0" applyFont="1" applyFill="1" applyBorder="1" applyAlignment="1" applyProtection="1">
      <alignment horizontal="center" vertical="center"/>
      <protection locked="0"/>
    </xf>
    <xf numFmtId="0" fontId="19" fillId="4" borderId="13" xfId="0" applyFont="1" applyFill="1" applyBorder="1" applyAlignment="1" applyProtection="1">
      <alignment horizontal="center" vertical="center"/>
      <protection locked="0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4" fontId="31" fillId="4" borderId="12" xfId="1" applyNumberFormat="1" applyFont="1" applyFill="1" applyBorder="1" applyAlignment="1" applyProtection="1">
      <alignment horizontal="center" vertical="center"/>
      <protection locked="0"/>
    </xf>
    <xf numFmtId="4" fontId="31" fillId="4" borderId="3" xfId="1" applyNumberFormat="1" applyFont="1" applyFill="1" applyBorder="1" applyAlignment="1" applyProtection="1">
      <alignment horizontal="center" vertical="center"/>
      <protection locked="0"/>
    </xf>
    <xf numFmtId="4" fontId="31" fillId="4" borderId="2" xfId="1" applyNumberFormat="1" applyFont="1" applyFill="1" applyBorder="1" applyAlignment="1" applyProtection="1">
      <alignment horizontal="center" vertical="center"/>
      <protection locked="0"/>
    </xf>
    <xf numFmtId="4" fontId="31" fillId="4" borderId="1" xfId="1" applyNumberFormat="1" applyFont="1" applyFill="1" applyBorder="1" applyAlignment="1" applyProtection="1">
      <alignment horizontal="center" vertical="center"/>
      <protection locked="0"/>
    </xf>
    <xf numFmtId="0" fontId="29" fillId="4" borderId="13" xfId="0" applyFont="1" applyFill="1" applyBorder="1" applyAlignment="1" applyProtection="1">
      <alignment horizontal="center" vertical="center"/>
      <protection locked="0"/>
    </xf>
    <xf numFmtId="4" fontId="31" fillId="4" borderId="13" xfId="1" applyNumberFormat="1" applyFont="1" applyFill="1" applyBorder="1" applyAlignment="1" applyProtection="1">
      <alignment horizontal="center" vertical="center"/>
      <protection locked="0"/>
    </xf>
    <xf numFmtId="4" fontId="31" fillId="4" borderId="8" xfId="1" applyNumberFormat="1" applyFont="1" applyFill="1" applyBorder="1" applyAlignment="1" applyProtection="1">
      <alignment horizontal="center" vertical="center"/>
      <protection locked="0"/>
    </xf>
    <xf numFmtId="4" fontId="31" fillId="4" borderId="0" xfId="1" applyNumberFormat="1" applyFont="1" applyFill="1" applyBorder="1" applyAlignment="1" applyProtection="1">
      <alignment horizontal="center" vertical="center"/>
      <protection locked="0"/>
    </xf>
    <xf numFmtId="4" fontId="31" fillId="4" borderId="4" xfId="1" applyNumberFormat="1" applyFont="1" applyFill="1" applyBorder="1" applyAlignment="1" applyProtection="1">
      <alignment horizontal="center" vertical="center"/>
      <protection locked="0"/>
    </xf>
    <xf numFmtId="0" fontId="29" fillId="4" borderId="10" xfId="0" applyFont="1" applyFill="1" applyBorder="1" applyAlignment="1" applyProtection="1">
      <alignment horizontal="center" vertical="center"/>
      <protection locked="0"/>
    </xf>
    <xf numFmtId="4" fontId="31" fillId="4" borderId="10" xfId="1" applyNumberFormat="1" applyFont="1" applyFill="1" applyBorder="1" applyAlignment="1" applyProtection="1">
      <alignment horizontal="center" vertical="center"/>
      <protection locked="0"/>
    </xf>
    <xf numFmtId="4" fontId="31" fillId="4" borderId="7" xfId="1" applyNumberFormat="1" applyFont="1" applyFill="1" applyBorder="1" applyAlignment="1" applyProtection="1">
      <alignment horizontal="center" vertical="center"/>
      <protection locked="0"/>
    </xf>
    <xf numFmtId="4" fontId="31" fillId="4" borderId="6" xfId="1" applyNumberFormat="1" applyFont="1" applyFill="1" applyBorder="1" applyAlignment="1" applyProtection="1">
      <alignment horizontal="center" vertical="center"/>
      <protection locked="0"/>
    </xf>
    <xf numFmtId="4" fontId="31" fillId="4" borderId="5" xfId="1" applyNumberFormat="1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Worksheet'!$E$9</c:f>
          <c:strCache>
            <c:ptCount val="1"/>
            <c:pt idx="0">
              <c:v>Fast Food Market</c:v>
            </c:pt>
          </c:strCache>
        </c:strRef>
      </c:tx>
      <c:layout>
        <c:manualLayout>
          <c:xMode val="edge"/>
          <c:yMode val="edge"/>
          <c:x val="6.5256957384143777E-2"/>
          <c:y val="1.79550006907031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9DE0-4D8C-ACF2-B8E1897B9793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9DE0-4D8C-ACF2-B8E1897B9793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9DE0-4D8C-ACF2-B8E1897B9793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9DE0-4D8C-ACF2-B8E1897B9793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9DE0-4D8C-ACF2-B8E1897B9793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9DE0-4D8C-ACF2-B8E1897B9793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9DE0-4D8C-ACF2-B8E1897B9793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9DE0-4D8C-ACF2-B8E1897B9793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9DE0-4D8C-ACF2-B8E1897B9793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9DE0-4D8C-ACF2-B8E1897B9793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9DE0-4D8C-ACF2-B8E1897B9793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9DE0-4D8C-ACF2-B8E1897B9793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9DE0-4D8C-ACF2-B8E1897B9793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9DE0-4D8C-ACF2-B8E1897B9793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9DE0-4D8C-ACF2-B8E1897B9793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9DE0-4D8C-ACF2-B8E1897B9793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9DE0-4D8C-ACF2-B8E1897B9793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9DE0-4D8C-ACF2-B8E1897B9793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9DE0-4D8C-ACF2-B8E1897B9793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9DE0-4D8C-ACF2-B8E1897B9793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9DE0-4D8C-ACF2-B8E1897B9793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9DE0-4D8C-ACF2-B8E1897B9793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9DE0-4D8C-ACF2-B8E1897B9793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9DE0-4D8C-ACF2-B8E1897B9793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9DE0-4D8C-ACF2-B8E1897B9793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9DE0-4D8C-ACF2-B8E1897B9793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9DE0-4D8C-ACF2-B8E1897B9793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9DE0-4D8C-ACF2-B8E1897B9793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9DE0-4D8C-ACF2-B8E1897B9793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9DE0-4D8C-ACF2-B8E1897B9793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9DE0-4D8C-ACF2-B8E1897B9793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9DE0-4D8C-ACF2-B8E1897B9793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9DE0-4D8C-ACF2-B8E1897B9793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9DE0-4D8C-ACF2-B8E1897B9793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9DE0-4D8C-ACF2-B8E1897B9793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9DE0-4D8C-ACF2-B8E1897B9793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DE0-4D8C-ACF2-B8E1897B97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9DE0-4D8C-ACF2-B8E1897B9793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DE0-4D8C-ACF2-B8E1897B97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9DE0-4D8C-ACF2-B8E1897B9793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9DE0-4D8C-ACF2-B8E1897B9793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9DE0-4D8C-ACF2-B8E1897B9793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9DE0-4D8C-ACF2-B8E1897B9793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9DE0-4D8C-ACF2-B8E1897B9793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9DE0-4D8C-ACF2-B8E1897B9793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9DE0-4D8C-ACF2-B8E1897B9793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9DE0-4D8C-ACF2-B8E1897B9793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9DE0-4D8C-ACF2-B8E1897B9793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9DE0-4D8C-ACF2-B8E1897B9793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9DE0-4D8C-ACF2-B8E1897B9793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9DE0-4D8C-ACF2-B8E1897B9793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9DE0-4D8C-ACF2-B8E1897B9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683460447"/>
        <c:axId val="1"/>
      </c:bubbleChart>
      <c:valAx>
        <c:axId val="1683460447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683460447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= Auto'!$D$8</c:f>
          <c:strCache>
            <c:ptCount val="1"/>
            <c:pt idx="0">
              <c:v>My Map</c:v>
            </c:pt>
          </c:strCache>
        </c:strRef>
      </c:tx>
      <c:layout>
        <c:manualLayout>
          <c:xMode val="edge"/>
          <c:yMode val="edge"/>
          <c:x val="6.5256990175737037E-2"/>
          <c:y val="1.79549661555463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90A3-4D37-96EF-10872C86534D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90A3-4D37-96EF-10872C86534D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90A3-4D37-96EF-10872C86534D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90A3-4D37-96EF-10872C86534D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90A3-4D37-96EF-10872C86534D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90A3-4D37-96EF-10872C86534D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90A3-4D37-96EF-10872C86534D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90A3-4D37-96EF-10872C86534D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90A3-4D37-96EF-10872C86534D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90A3-4D37-96EF-10872C86534D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90A3-4D37-96EF-10872C86534D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90A3-4D37-96EF-10872C86534D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90A3-4D37-96EF-10872C86534D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90A3-4D37-96EF-10872C86534D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90A3-4D37-96EF-10872C86534D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90A3-4D37-96EF-10872C86534D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90A3-4D37-96EF-10872C86534D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90A3-4D37-96EF-10872C86534D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90A3-4D37-96EF-10872C86534D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90A3-4D37-96EF-10872C86534D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90A3-4D37-96EF-10872C86534D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90A3-4D37-96EF-10872C86534D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90A3-4D37-96EF-10872C86534D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90A3-4D37-96EF-10872C86534D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90A3-4D37-96EF-10872C86534D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90A3-4D37-96EF-10872C86534D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90A3-4D37-96EF-10872C86534D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90A3-4D37-96EF-10872C86534D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90A3-4D37-96EF-10872C86534D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90A3-4D37-96EF-10872C86534D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90A3-4D37-96EF-10872C86534D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12031864157224249"/>
                  <c:y val="-1.97368421052632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90A3-4D37-96EF-10872C86534D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6135026566801108"/>
                  <c:y val="-1.75438596491227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90A3-4D37-96EF-10872C86534D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9.5331348720526135E-2"/>
                  <c:y val="7.01754385964912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90A3-4D37-96EF-10872C86534D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4-90A3-4D37-96EF-10872C86534D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90A3-4D37-96EF-10872C86534D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90A3-4D37-96EF-10872C86534D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90A3-4D37-96EF-10872C86534D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90A3-4D37-96EF-10872C86534D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90A3-4D37-96EF-10872C86534D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90A3-4D37-96EF-10872C86534D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90A3-4D37-96EF-10872C86534D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90A3-4D37-96EF-10872C86534D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0406570700757331"/>
                  <c:y val="-1.637426900584795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90A3-4D37-96EF-10872C86534D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90A3-4D37-96EF-10872C86534D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0311103092473506"/>
                  <c:y val="-1.63742690058479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90A3-4D37-96EF-10872C86534D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90A3-4D37-96EF-10872C86534D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8.8531371534762537E-2"/>
                  <c:y val="-3.958543643583013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90A3-4D37-96EF-10872C86534D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4-90A3-4D37-96EF-10872C86534D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5-90A3-4D37-96EF-10872C865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683457119"/>
        <c:axId val="1"/>
      </c:bubbleChart>
      <c:valAx>
        <c:axId val="1683457119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683457119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32DA-4145-AAE6-1BC8F1491837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32DA-4145-AAE6-1BC8F1491837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32DA-4145-AAE6-1BC8F1491837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32DA-4145-AAE6-1BC8F1491837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32DA-4145-AAE6-1BC8F1491837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32DA-4145-AAE6-1BC8F1491837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32DA-4145-AAE6-1BC8F1491837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32DA-4145-AAE6-1BC8F1491837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32DA-4145-AAE6-1BC8F1491837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32DA-4145-AAE6-1BC8F1491837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32DA-4145-AAE6-1BC8F1491837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32DA-4145-AAE6-1BC8F1491837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32DA-4145-AAE6-1BC8F1491837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32DA-4145-AAE6-1BC8F1491837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32DA-4145-AAE6-1BC8F1491837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32DA-4145-AAE6-1BC8F1491837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32DA-4145-AAE6-1BC8F1491837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32DA-4145-AAE6-1BC8F1491837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32DA-4145-AAE6-1BC8F1491837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32DA-4145-AAE6-1BC8F1491837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32DA-4145-AAE6-1BC8F1491837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32DA-4145-AAE6-1BC8F1491837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32DA-4145-AAE6-1BC8F1491837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32DA-4145-AAE6-1BC8F1491837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32DA-4145-AAE6-1BC8F1491837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32DA-4145-AAE6-1BC8F1491837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32DA-4145-AAE6-1BC8F1491837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32DA-4145-AAE6-1BC8F1491837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32DA-4145-AAE6-1BC8F1491837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32DA-4145-AAE6-1BC8F1491837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32DA-4145-AAE6-1BC8F1491837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32DA-4145-AAE6-1BC8F1491837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32DA-4145-AAE6-1BC8F1491837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4-32DA-4145-AAE6-1BC8F1491837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32DA-4145-AAE6-1BC8F1491837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6-32DA-4145-AAE6-1BC8F1491837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32DA-4145-AAE6-1BC8F1491837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32DA-4145-AAE6-1BC8F1491837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32DA-4145-AAE6-1BC8F1491837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32DA-4145-AAE6-1BC8F1491837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32DA-4145-AAE6-1BC8F1491837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32DA-4145-AAE6-1BC8F1491837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32DA-4145-AAE6-1BC8F1491837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32DA-4145-AAE6-1BC8F1491837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32DA-4145-AAE6-1BC8F1491837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4-32DA-4145-AAE6-1BC8F1491837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5-32DA-4145-AAE6-1BC8F1491837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7-32DA-4145-AAE6-1BC8F1491837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8-32DA-4145-AAE6-1BC8F1491837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9-32DA-4145-AAE6-1BC8F149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683457119"/>
        <c:axId val="1"/>
      </c:bubbleChart>
      <c:valAx>
        <c:axId val="1683457119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683457119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60</xdr:row>
      <xdr:rowOff>152400</xdr:rowOff>
    </xdr:from>
    <xdr:to>
      <xdr:col>6</xdr:col>
      <xdr:colOff>1343025</xdr:colOff>
      <xdr:row>90</xdr:row>
      <xdr:rowOff>76200</xdr:rowOff>
    </xdr:to>
    <xdr:graphicFrame macro="">
      <xdr:nvGraphicFramePr>
        <xdr:cNvPr id="1129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D49F9FC9-5DD1-4425-BBA1-BEB2FDED884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508288</xdr:colOff>
      <xdr:row>11</xdr:row>
      <xdr:rowOff>53832</xdr:rowOff>
    </xdr:from>
    <xdr:to>
      <xdr:col>8</xdr:col>
      <xdr:colOff>2154954</xdr:colOff>
      <xdr:row>19</xdr:row>
      <xdr:rowOff>114583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B8A1D3-8C12-42FD-9372-CECF5960A34D}"/>
            </a:ext>
          </a:extLst>
        </xdr:cNvPr>
        <xdr:cNvSpPr txBox="1"/>
      </xdr:nvSpPr>
      <xdr:spPr>
        <a:xfrm>
          <a:off x="10958872" y="2857500"/>
          <a:ext cx="1648952" cy="1771853"/>
        </a:xfrm>
        <a:prstGeom prst="downArrowCallout">
          <a:avLst/>
        </a:prstGeom>
        <a:solidFill>
          <a:srgbClr val="FFC000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Your</a:t>
          </a:r>
          <a:r>
            <a:rPr lang="en-US" sz="1100" b="1" baseline="0"/>
            <a:t> map will be produced below, after you enter your data</a:t>
          </a:r>
        </a:p>
        <a:p>
          <a:pPr algn="ctr"/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Map starts after row 60</a:t>
          </a:r>
          <a:endParaRPr lang="en-US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0.94313</cdr:x>
      <cdr:y>0.43272</cdr:y>
    </cdr:from>
    <cdr:to>
      <cdr:x>0.99158</cdr:x>
      <cdr:y>0.62723</cdr:y>
    </cdr:to>
    <cdr:sp macro="" textlink="'Perceptual Map Worksheet'!$E$14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/>
            <a:pPr algn="ctr"/>
            <a:t>Convenient</a:t>
          </a:fld>
          <a:endParaRPr lang="en-US" sz="1100"/>
        </a:p>
      </cdr:txBody>
    </cdr:sp>
  </cdr:relSizeAnchor>
  <cdr:relSizeAnchor xmlns:cdr="http://schemas.openxmlformats.org/drawingml/2006/chartDrawing">
    <cdr:from>
      <cdr:x>0.40216</cdr:x>
      <cdr:y>0.0689</cdr:y>
    </cdr:from>
    <cdr:to>
      <cdr:x>0.59329</cdr:x>
      <cdr:y>0.11684</cdr:y>
    </cdr:to>
    <cdr:sp macro="" textlink="'Perceptual Map Worksheet'!$G$30">
      <cdr:nvSpPr>
        <cdr:cNvPr id="8" name="TextBox 3"/>
        <cdr:cNvSpPr txBox="1"/>
      </cdr:nvSpPr>
      <cdr:spPr>
        <a:xfrm xmlns:a="http://schemas.openxmlformats.org/drawingml/2006/main">
          <a:off x="2515259" y="434497"/>
          <a:ext cx="1192382" cy="287459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E7AB81E-A795-EB4E-B404-D2031F68288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Great Service</a:t>
          </a:fld>
          <a:endParaRPr lang="en-US" sz="1100"/>
        </a:p>
      </cdr:txBody>
    </cdr:sp>
  </cdr:relSizeAnchor>
  <cdr:relSizeAnchor xmlns:cdr="http://schemas.openxmlformats.org/drawingml/2006/chartDrawing">
    <cdr:from>
      <cdr:x>0.01191</cdr:x>
      <cdr:y>0.42903</cdr:y>
    </cdr:from>
    <cdr:to>
      <cdr:x>0.06109</cdr:x>
      <cdr:y>0.62328</cdr:y>
    </cdr:to>
    <cdr:sp macro="" textlink="'Perceptual Map Worksheet'!$E$13">
      <cdr:nvSpPr>
        <cdr:cNvPr id="9" name="TextBox 6"/>
        <cdr:cNvSpPr txBox="1"/>
      </cdr:nvSpPr>
      <cdr:spPr>
        <a:xfrm xmlns:a="http://schemas.openxmlformats.org/drawingml/2006/main" rot="16200000">
          <a:off x="-348532" y="2962093"/>
          <a:ext cx="1150016" cy="307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/>
            <a:pPr algn="ctr"/>
            <a:t>Inconvenient</a:t>
          </a:fld>
          <a:endParaRPr lang="en-US" sz="1100"/>
        </a:p>
      </cdr:txBody>
    </cdr:sp>
  </cdr:relSizeAnchor>
  <cdr:relSizeAnchor xmlns:cdr="http://schemas.openxmlformats.org/drawingml/2006/chartDrawing">
    <cdr:from>
      <cdr:x>0.40949</cdr:x>
      <cdr:y>0.95098</cdr:y>
    </cdr:from>
    <cdr:to>
      <cdr:x>0.60061</cdr:x>
      <cdr:y>0.99278</cdr:y>
    </cdr:to>
    <cdr:sp macro="" textlink="'Perceptual Map Worksheet'!$G$28">
      <cdr:nvSpPr>
        <cdr:cNvPr id="6" name="TextBox 5"/>
        <cdr:cNvSpPr txBox="1"/>
      </cdr:nvSpPr>
      <cdr:spPr>
        <a:xfrm xmlns:a="http://schemas.openxmlformats.org/drawingml/2006/main">
          <a:off x="2925618" y="5673436"/>
          <a:ext cx="1371638" cy="25704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23C7F1A-A825-5E41-B591-7C2CFB82F50D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Poor Service</a:t>
          </a:fld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466725</xdr:colOff>
      <xdr:row>18</xdr:row>
      <xdr:rowOff>180974</xdr:rowOff>
    </xdr:from>
    <xdr:to>
      <xdr:col>24</xdr:col>
      <xdr:colOff>292249</xdr:colOff>
      <xdr:row>58</xdr:row>
      <xdr:rowOff>161924</xdr:rowOff>
    </xdr:to>
    <xdr:graphicFrame macro="">
      <xdr:nvGraphicFramePr>
        <xdr:cNvPr id="56343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08156F5B-05F9-4618-9FAF-279FD258ABB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495300</xdr:colOff>
      <xdr:row>2</xdr:row>
      <xdr:rowOff>85725</xdr:rowOff>
    </xdr:from>
    <xdr:to>
      <xdr:col>19</xdr:col>
      <xdr:colOff>447675</xdr:colOff>
      <xdr:row>11</xdr:row>
      <xdr:rowOff>371475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5FFDB465-8821-4A25-8A83-DCD3F9896439}"/>
            </a:ext>
          </a:extLst>
        </xdr:cNvPr>
        <xdr:cNvSpPr/>
      </xdr:nvSpPr>
      <xdr:spPr>
        <a:xfrm>
          <a:off x="16116300" y="657225"/>
          <a:ext cx="838200" cy="2419350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12</xdr:col>
      <xdr:colOff>438149</xdr:colOff>
      <xdr:row>8</xdr:row>
      <xdr:rowOff>161925</xdr:rowOff>
    </xdr:from>
    <xdr:to>
      <xdr:col>15</xdr:col>
      <xdr:colOff>438149</xdr:colOff>
      <xdr:row>11</xdr:row>
      <xdr:rowOff>295275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37583381-BADC-4813-A45E-FE0EECD923CC}"/>
            </a:ext>
          </a:extLst>
        </xdr:cNvPr>
        <xdr:cNvSpPr/>
      </xdr:nvSpPr>
      <xdr:spPr>
        <a:xfrm rot="17560448">
          <a:off x="11772899" y="1371600"/>
          <a:ext cx="838200" cy="2419350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866774</xdr:colOff>
      <xdr:row>44</xdr:row>
      <xdr:rowOff>104775</xdr:rowOff>
    </xdr:from>
    <xdr:to>
      <xdr:col>10</xdr:col>
      <xdr:colOff>266700</xdr:colOff>
      <xdr:row>48</xdr:row>
      <xdr:rowOff>180975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839CED0C-3098-43B7-8C86-86C7B53A20B5}"/>
            </a:ext>
          </a:extLst>
        </xdr:cNvPr>
        <xdr:cNvSpPr/>
      </xdr:nvSpPr>
      <xdr:spPr>
        <a:xfrm rot="16200000">
          <a:off x="5548312" y="7586662"/>
          <a:ext cx="838200" cy="6486526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22</xdr:col>
      <xdr:colOff>114300</xdr:colOff>
      <xdr:row>11</xdr:row>
      <xdr:rowOff>219075</xdr:rowOff>
    </xdr:from>
    <xdr:to>
      <xdr:col>24</xdr:col>
      <xdr:colOff>239760</xdr:colOff>
      <xdr:row>16</xdr:row>
      <xdr:rowOff>228600</xdr:rowOff>
    </xdr:to>
    <xdr:graphicFrame macro="">
      <xdr:nvGraphicFramePr>
        <xdr:cNvPr id="9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805C6690-7368-4904-90B0-D1D633D0E8D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0.94289</cdr:x>
      <cdr:y>0.43592</cdr:y>
    </cdr:from>
    <cdr:to>
      <cdr:x>0.99158</cdr:x>
      <cdr:y>0.62945</cdr:y>
    </cdr:to>
    <cdr:sp macro="" textlink="'Perceptual Map Worksheet'!$E$14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Convenient</a:t>
          </a:fld>
          <a:endParaRPr lang="en-US" sz="1100"/>
        </a:p>
      </cdr:txBody>
    </cdr:sp>
  </cdr:relSizeAnchor>
  <cdr:relSizeAnchor xmlns:cdr="http://schemas.openxmlformats.org/drawingml/2006/chartDrawing">
    <cdr:from>
      <cdr:x>0.40314</cdr:x>
      <cdr:y>0.07136</cdr:y>
    </cdr:from>
    <cdr:to>
      <cdr:x>0.59379</cdr:x>
      <cdr:y>0.12151</cdr:y>
    </cdr:to>
    <cdr:sp macro="" textlink="'Perceptual Map Worksheet'!$G$30">
      <cdr:nvSpPr>
        <cdr:cNvPr id="8" name="TextBox 3"/>
        <cdr:cNvSpPr txBox="1"/>
      </cdr:nvSpPr>
      <cdr:spPr>
        <a:xfrm xmlns:a="http://schemas.openxmlformats.org/drawingml/2006/main">
          <a:off x="2515259" y="434497"/>
          <a:ext cx="1192382" cy="287459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E7AB81E-A795-EB4E-B404-D2031F68288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Great Service</a:t>
          </a:fld>
          <a:endParaRPr lang="en-US" sz="1100"/>
        </a:p>
      </cdr:txBody>
    </cdr:sp>
  </cdr:relSizeAnchor>
  <cdr:relSizeAnchor xmlns:cdr="http://schemas.openxmlformats.org/drawingml/2006/chartDrawing">
    <cdr:from>
      <cdr:x>0.01191</cdr:x>
      <cdr:y>0.43197</cdr:y>
    </cdr:from>
    <cdr:to>
      <cdr:x>0.06134</cdr:x>
      <cdr:y>0.62574</cdr:y>
    </cdr:to>
    <cdr:sp macro="" textlink="'Perceptual Map Worksheet'!$E$13">
      <cdr:nvSpPr>
        <cdr:cNvPr id="9" name="TextBox 6"/>
        <cdr:cNvSpPr txBox="1"/>
      </cdr:nvSpPr>
      <cdr:spPr>
        <a:xfrm xmlns:a="http://schemas.openxmlformats.org/drawingml/2006/main" rot="16200000">
          <a:off x="-348532" y="2962093"/>
          <a:ext cx="1150016" cy="307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Inconvenient</a:t>
          </a:fld>
          <a:endParaRPr lang="en-US" sz="1100"/>
        </a:p>
      </cdr:txBody>
    </cdr:sp>
  </cdr:relSizeAnchor>
  <cdr:relSizeAnchor xmlns:cdr="http://schemas.openxmlformats.org/drawingml/2006/chartDrawing">
    <cdr:from>
      <cdr:x>0.40949</cdr:x>
      <cdr:y>0.95098</cdr:y>
    </cdr:from>
    <cdr:to>
      <cdr:x>0.60061</cdr:x>
      <cdr:y>0.99278</cdr:y>
    </cdr:to>
    <cdr:sp macro="" textlink="'Perceptual Map Worksheet'!$G$28">
      <cdr:nvSpPr>
        <cdr:cNvPr id="6" name="TextBox 5"/>
        <cdr:cNvSpPr txBox="1"/>
      </cdr:nvSpPr>
      <cdr:spPr>
        <a:xfrm xmlns:a="http://schemas.openxmlformats.org/drawingml/2006/main">
          <a:off x="2925618" y="5673436"/>
          <a:ext cx="1371638" cy="25704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23C7F1A-A825-5E41-B591-7C2CFB82F50D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Poor Service</a:t>
          </a:fld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bxm4S4WxQU8" TargetMode="External"/><Relationship Id="rId2" Type="http://schemas.openxmlformats.org/officeDocument/2006/relationships/hyperlink" Target="http://www.perceptualmaps.com/" TargetMode="External"/><Relationship Id="rId1" Type="http://schemas.openxmlformats.org/officeDocument/2006/relationships/hyperlink" Target="http://www.perceptualmap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erceptualmap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showGridLines="0" topLeftCell="A2" zoomScaleNormal="100" workbookViewId="0">
      <selection activeCell="I32" sqref="I32:I55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4" width="7.7109375" style="1" customWidth="1"/>
    <col min="5" max="5" width="27.42578125" style="1" customWidth="1"/>
    <col min="6" max="6" width="7.7109375" style="1" customWidth="1"/>
    <col min="7" max="7" width="28.85546875" style="1" customWidth="1"/>
    <col min="8" max="8" width="7.7109375" style="1" customWidth="1"/>
    <col min="9" max="9" width="33.42578125" style="1" bestFit="1" customWidth="1"/>
    <col min="10" max="16384" width="11.42578125" style="1"/>
  </cols>
  <sheetData>
    <row r="1" spans="1:16" ht="15.75" thickBot="1" x14ac:dyDescent="0.3"/>
    <row r="2" spans="1:16" ht="38.25" customHeight="1" thickBot="1" x14ac:dyDescent="0.5">
      <c r="B2" s="81" t="s">
        <v>51</v>
      </c>
      <c r="C2" s="82"/>
      <c r="D2" s="82"/>
      <c r="E2" s="82"/>
      <c r="F2" s="82"/>
      <c r="G2" s="82"/>
      <c r="H2" s="82"/>
      <c r="I2" s="83"/>
      <c r="J2" s="56"/>
      <c r="K2" s="56"/>
      <c r="L2" s="56"/>
      <c r="M2" s="56"/>
      <c r="N2" s="56"/>
      <c r="O2" s="56"/>
      <c r="P2" s="57"/>
    </row>
    <row r="3" spans="1:16" s="70" customFormat="1" ht="24" customHeight="1" thickBot="1" x14ac:dyDescent="0.3">
      <c r="B3" s="98" t="s">
        <v>52</v>
      </c>
      <c r="C3" s="99"/>
      <c r="D3" s="99"/>
      <c r="E3" s="99"/>
      <c r="F3" s="78"/>
      <c r="G3" s="78" t="s">
        <v>58</v>
      </c>
      <c r="H3" s="79" t="s">
        <v>59</v>
      </c>
      <c r="I3" s="80"/>
      <c r="J3" s="71"/>
      <c r="K3" s="71"/>
      <c r="L3" s="71"/>
      <c r="M3" s="71"/>
      <c r="N3" s="71"/>
      <c r="O3" s="71"/>
      <c r="P3" s="72"/>
    </row>
    <row r="4" spans="1:16" ht="18" customHeight="1" thickBot="1" x14ac:dyDescent="0.3">
      <c r="A4" s="8"/>
      <c r="B4" s="100" t="s">
        <v>60</v>
      </c>
      <c r="C4" s="101"/>
      <c r="D4" s="101"/>
      <c r="E4" s="101"/>
      <c r="F4" s="101"/>
      <c r="G4" s="101"/>
      <c r="H4" s="101"/>
      <c r="I4" s="102"/>
      <c r="J4" s="57"/>
      <c r="K4" s="74"/>
      <c r="L4" s="74"/>
      <c r="M4" s="74"/>
      <c r="N4" s="74"/>
      <c r="O4" s="74"/>
      <c r="P4" s="57"/>
    </row>
    <row r="5" spans="1:16" ht="18" customHeight="1" thickBot="1" x14ac:dyDescent="0.3">
      <c r="A5" s="75"/>
      <c r="B5" s="58"/>
      <c r="C5" s="73" t="s">
        <v>48</v>
      </c>
      <c r="D5" s="91" t="s">
        <v>49</v>
      </c>
      <c r="E5" s="91"/>
      <c r="F5" s="76" t="s">
        <v>50</v>
      </c>
      <c r="G5" s="76"/>
      <c r="H5" s="76"/>
      <c r="I5" s="77" t="s">
        <v>57</v>
      </c>
      <c r="J5" s="75"/>
      <c r="K5" s="75"/>
      <c r="L5" s="57"/>
      <c r="M5" s="57"/>
      <c r="N5" s="57"/>
      <c r="O5" s="57"/>
      <c r="P5" s="57"/>
    </row>
    <row r="6" spans="1:16" ht="23.25" customHeight="1" x14ac:dyDescent="0.25">
      <c r="B6" s="92" t="s">
        <v>29</v>
      </c>
      <c r="C6" s="93"/>
      <c r="D6" s="93"/>
      <c r="E6" s="93"/>
      <c r="F6" s="93"/>
      <c r="G6" s="93"/>
      <c r="H6" s="93"/>
      <c r="I6" s="94"/>
    </row>
    <row r="7" spans="1:16" ht="15.75" thickBot="1" x14ac:dyDescent="0.3">
      <c r="B7" s="95"/>
      <c r="C7" s="96"/>
      <c r="D7" s="96"/>
      <c r="E7" s="96"/>
      <c r="F7" s="96"/>
      <c r="G7" s="96"/>
      <c r="H7" s="96"/>
      <c r="I7" s="97"/>
    </row>
    <row r="8" spans="1:16" ht="15.75" thickBot="1" x14ac:dyDescent="0.3">
      <c r="B8" s="7"/>
      <c r="C8" s="8"/>
      <c r="D8" s="8"/>
      <c r="E8" s="8"/>
      <c r="F8" s="17"/>
      <c r="G8" s="8"/>
      <c r="H8" s="8"/>
      <c r="I8" s="15"/>
    </row>
    <row r="9" spans="1:16" ht="19.5" thickBot="1" x14ac:dyDescent="0.3">
      <c r="B9" s="66" t="s">
        <v>17</v>
      </c>
      <c r="C9" s="67" t="s">
        <v>12</v>
      </c>
      <c r="D9" s="6"/>
      <c r="E9" s="84" t="s">
        <v>53</v>
      </c>
      <c r="F9" s="85"/>
      <c r="G9" s="85"/>
      <c r="H9" s="86"/>
      <c r="I9" s="15"/>
    </row>
    <row r="10" spans="1:16" x14ac:dyDescent="0.25">
      <c r="B10" s="7"/>
      <c r="C10" s="8"/>
      <c r="D10" s="8"/>
      <c r="E10" s="87" t="s">
        <v>13</v>
      </c>
      <c r="F10" s="87"/>
      <c r="G10" s="87"/>
      <c r="H10" s="87"/>
      <c r="I10" s="15"/>
    </row>
    <row r="11" spans="1:16" ht="15.75" thickBot="1" x14ac:dyDescent="0.3">
      <c r="B11" s="9"/>
      <c r="C11" s="8"/>
      <c r="D11" s="10"/>
      <c r="E11" s="10"/>
      <c r="F11" s="10"/>
      <c r="G11" s="10"/>
      <c r="H11" s="10"/>
      <c r="I11" s="11"/>
    </row>
    <row r="12" spans="1:16" ht="19.5" thickBot="1" x14ac:dyDescent="0.3">
      <c r="B12" s="66" t="s">
        <v>18</v>
      </c>
      <c r="C12" s="67" t="s">
        <v>0</v>
      </c>
      <c r="D12" s="12"/>
      <c r="E12" s="4"/>
      <c r="F12" s="4"/>
      <c r="G12" s="4"/>
      <c r="H12" s="4"/>
      <c r="I12" s="5"/>
    </row>
    <row r="13" spans="1:16" ht="15.75" x14ac:dyDescent="0.25">
      <c r="B13" s="7"/>
      <c r="C13" s="27" t="s">
        <v>4</v>
      </c>
      <c r="D13" s="13"/>
      <c r="E13" s="68" t="str">
        <f>'Perceptual Map = Auto'!U4</f>
        <v>Inconvenient</v>
      </c>
      <c r="F13" s="8"/>
      <c r="G13" s="17" t="s">
        <v>30</v>
      </c>
      <c r="H13" s="8"/>
      <c r="I13" s="15"/>
    </row>
    <row r="14" spans="1:16" ht="15.75" x14ac:dyDescent="0.25">
      <c r="B14" s="7"/>
      <c r="C14" s="27" t="s">
        <v>5</v>
      </c>
      <c r="D14" s="13"/>
      <c r="E14" s="69" t="str">
        <f>'Perceptual Map = Auto'!U5</f>
        <v>Convenient</v>
      </c>
      <c r="F14" s="8"/>
      <c r="G14" s="17" t="s">
        <v>31</v>
      </c>
      <c r="H14" s="8"/>
      <c r="I14" s="15"/>
    </row>
    <row r="15" spans="1:16" ht="15.75" thickBot="1" x14ac:dyDescent="0.3">
      <c r="B15" s="9"/>
      <c r="C15" s="8"/>
      <c r="D15" s="10"/>
      <c r="E15" s="10"/>
      <c r="F15" s="10"/>
      <c r="G15" s="10"/>
      <c r="H15" s="10"/>
      <c r="I15" s="11"/>
    </row>
    <row r="16" spans="1:16" ht="19.5" thickBot="1" x14ac:dyDescent="0.3">
      <c r="B16" s="66" t="s">
        <v>19</v>
      </c>
      <c r="C16" s="67" t="s">
        <v>1</v>
      </c>
      <c r="D16" s="12"/>
      <c r="E16" s="16"/>
      <c r="F16" s="4"/>
      <c r="G16" s="4"/>
      <c r="H16" s="4"/>
      <c r="I16" s="5"/>
    </row>
    <row r="17" spans="2:9" ht="15.75" x14ac:dyDescent="0.25">
      <c r="B17" s="7"/>
      <c r="C17" s="27" t="s">
        <v>2</v>
      </c>
      <c r="D17" s="13"/>
      <c r="E17" s="68" t="str">
        <f>'Perceptual Map = Auto'!U7</f>
        <v>Poor Service</v>
      </c>
      <c r="F17" s="14"/>
      <c r="G17" s="17" t="s">
        <v>30</v>
      </c>
      <c r="H17" s="8"/>
      <c r="I17" s="15"/>
    </row>
    <row r="18" spans="2:9" ht="15.75" x14ac:dyDescent="0.25">
      <c r="B18" s="7"/>
      <c r="C18" s="27" t="s">
        <v>3</v>
      </c>
      <c r="D18" s="13"/>
      <c r="E18" s="69" t="str">
        <f>'Perceptual Map = Auto'!U8</f>
        <v>Great Service</v>
      </c>
      <c r="F18" s="14"/>
      <c r="G18" s="17" t="s">
        <v>31</v>
      </c>
      <c r="H18" s="8"/>
      <c r="I18" s="15"/>
    </row>
    <row r="19" spans="2:9" ht="16.5" thickBot="1" x14ac:dyDescent="0.3">
      <c r="B19" s="9"/>
      <c r="C19" s="10"/>
      <c r="D19" s="10"/>
      <c r="E19" s="10"/>
      <c r="F19" s="18"/>
      <c r="G19" s="10"/>
      <c r="H19" s="10"/>
      <c r="I19" s="11"/>
    </row>
    <row r="20" spans="2:9" x14ac:dyDescent="0.25">
      <c r="B20" s="7"/>
      <c r="C20" s="8"/>
      <c r="D20" s="8"/>
      <c r="E20" s="8"/>
      <c r="F20" s="8"/>
      <c r="G20" s="8"/>
      <c r="H20" s="8"/>
      <c r="I20" s="15"/>
    </row>
    <row r="21" spans="2:9" ht="15.75" x14ac:dyDescent="0.25">
      <c r="B21" s="88" t="s">
        <v>44</v>
      </c>
      <c r="C21" s="89"/>
      <c r="D21" s="89"/>
      <c r="E21" s="89"/>
      <c r="F21" s="89"/>
      <c r="G21" s="89"/>
      <c r="H21" s="89"/>
      <c r="I21" s="90"/>
    </row>
    <row r="22" spans="2:9" ht="15.75" x14ac:dyDescent="0.25">
      <c r="B22" s="39"/>
      <c r="C22" s="103" t="s">
        <v>45</v>
      </c>
      <c r="D22" s="103"/>
      <c r="E22" s="103"/>
      <c r="F22" s="103"/>
      <c r="G22" s="103"/>
      <c r="H22" s="103"/>
      <c r="I22" s="104"/>
    </row>
    <row r="23" spans="2:9" ht="15.75" x14ac:dyDescent="0.25">
      <c r="B23" s="39"/>
      <c r="C23" s="53"/>
      <c r="D23" s="53"/>
      <c r="E23" s="55" t="s">
        <v>47</v>
      </c>
      <c r="F23" s="53"/>
      <c r="G23" s="53"/>
      <c r="H23" s="53"/>
      <c r="I23" s="54"/>
    </row>
    <row r="24" spans="2:9" ht="15.75" thickBot="1" x14ac:dyDescent="0.3">
      <c r="B24" s="9"/>
      <c r="C24" s="10"/>
      <c r="D24" s="10"/>
      <c r="E24" s="10"/>
      <c r="F24" s="10"/>
      <c r="G24" s="26"/>
      <c r="H24" s="10"/>
      <c r="I24" s="11"/>
    </row>
    <row r="25" spans="2:9" ht="19.5" thickBot="1" x14ac:dyDescent="0.3">
      <c r="B25" s="25" t="s">
        <v>20</v>
      </c>
      <c r="C25" s="28" t="s">
        <v>6</v>
      </c>
      <c r="D25" s="25" t="s">
        <v>21</v>
      </c>
      <c r="E25" s="116" t="s">
        <v>16</v>
      </c>
      <c r="F25" s="117"/>
      <c r="G25" s="118"/>
      <c r="H25" s="25" t="s">
        <v>27</v>
      </c>
      <c r="I25" s="29" t="s">
        <v>28</v>
      </c>
    </row>
    <row r="26" spans="2:9" ht="16.5" thickBot="1" x14ac:dyDescent="0.3">
      <c r="B26" s="9"/>
      <c r="C26" s="30" t="s">
        <v>34</v>
      </c>
      <c r="D26" s="19"/>
      <c r="E26" s="119" t="s">
        <v>22</v>
      </c>
      <c r="F26" s="119"/>
      <c r="G26" s="120"/>
      <c r="H26" s="114" t="s">
        <v>32</v>
      </c>
      <c r="I26" s="115"/>
    </row>
    <row r="27" spans="2:9" ht="15.75" x14ac:dyDescent="0.25">
      <c r="B27" s="7"/>
      <c r="C27" s="15"/>
      <c r="D27" s="32"/>
      <c r="E27" s="33" t="s">
        <v>8</v>
      </c>
      <c r="F27" s="38"/>
      <c r="G27" s="33" t="s">
        <v>11</v>
      </c>
      <c r="H27" s="32"/>
      <c r="I27" s="33" t="s">
        <v>33</v>
      </c>
    </row>
    <row r="28" spans="2:9" ht="15.75" x14ac:dyDescent="0.25">
      <c r="B28" s="7"/>
      <c r="C28" s="59" t="s">
        <v>54</v>
      </c>
      <c r="D28" s="34" t="s">
        <v>9</v>
      </c>
      <c r="E28" s="35" t="str">
        <f>+E13</f>
        <v>Inconvenient</v>
      </c>
      <c r="F28" s="34" t="s">
        <v>9</v>
      </c>
      <c r="G28" s="35" t="str">
        <f>+E17</f>
        <v>Poor Service</v>
      </c>
      <c r="H28" s="34" t="s">
        <v>9</v>
      </c>
      <c r="I28" s="35" t="s">
        <v>25</v>
      </c>
    </row>
    <row r="29" spans="2:9" ht="15.75" x14ac:dyDescent="0.25">
      <c r="B29" s="7"/>
      <c r="C29" s="15"/>
      <c r="D29" s="34" t="s">
        <v>14</v>
      </c>
      <c r="E29" s="35" t="s">
        <v>15</v>
      </c>
      <c r="F29" s="34" t="s">
        <v>14</v>
      </c>
      <c r="G29" s="35" t="s">
        <v>15</v>
      </c>
      <c r="H29" s="34" t="s">
        <v>23</v>
      </c>
      <c r="I29" s="35" t="s">
        <v>55</v>
      </c>
    </row>
    <row r="30" spans="2:9" ht="16.5" thickBot="1" x14ac:dyDescent="0.3">
      <c r="B30" s="9"/>
      <c r="C30" s="31" t="s">
        <v>7</v>
      </c>
      <c r="D30" s="36" t="s">
        <v>10</v>
      </c>
      <c r="E30" s="37" t="str">
        <f>+E14</f>
        <v>Convenient</v>
      </c>
      <c r="F30" s="36" t="s">
        <v>10</v>
      </c>
      <c r="G30" s="37" t="str">
        <f>+E18</f>
        <v>Great Service</v>
      </c>
      <c r="H30" s="36" t="s">
        <v>24</v>
      </c>
      <c r="I30" s="37" t="s">
        <v>26</v>
      </c>
    </row>
    <row r="31" spans="2:9" ht="15.75" x14ac:dyDescent="0.25">
      <c r="B31" s="22">
        <v>1</v>
      </c>
      <c r="C31" s="60" t="str">
        <f>IF('Perceptual Map = Auto'!B19&lt;&gt;"",'Perceptual Map = Auto'!B19,#N/A)</f>
        <v>A</v>
      </c>
      <c r="D31" s="3"/>
      <c r="E31" s="63">
        <f>IF('Perceptual Map = Auto'!AE22&lt;&gt;0,'Perceptual Map = Auto'!AE22,#N/A)</f>
        <v>5</v>
      </c>
      <c r="F31" s="43"/>
      <c r="G31" s="63">
        <f>IF('Perceptual Map = Auto'!AF22&lt;&gt;0,'Perceptual Map = Auto'!AF22,#N/A)</f>
        <v>4</v>
      </c>
      <c r="H31" s="44"/>
      <c r="I31" s="63">
        <f>+'Perceptual Map = Auto'!O19</f>
        <v>2</v>
      </c>
    </row>
    <row r="32" spans="2:9" ht="15.75" x14ac:dyDescent="0.25">
      <c r="B32" s="19">
        <v>2</v>
      </c>
      <c r="C32" s="61" t="str">
        <f>IF('Perceptual Map = Auto'!B20&lt;&gt;"",'Perceptual Map = Auto'!B20,#N/A)</f>
        <v>B</v>
      </c>
      <c r="D32" s="19"/>
      <c r="E32" s="64">
        <f>IF('Perceptual Map = Auto'!AE23&lt;&gt;0,'Perceptual Map = Auto'!AE23,#N/A)</f>
        <v>8</v>
      </c>
      <c r="F32" s="24"/>
      <c r="G32" s="64">
        <f>IF('Perceptual Map = Auto'!AF23&lt;&gt;0,'Perceptual Map = Auto'!AF23,#N/A)</f>
        <v>8</v>
      </c>
      <c r="H32" s="23"/>
      <c r="I32" s="64">
        <f>+'Perceptual Map = Auto'!O20</f>
        <v>2</v>
      </c>
    </row>
    <row r="33" spans="2:9" ht="15.75" x14ac:dyDescent="0.25">
      <c r="B33" s="19">
        <v>3</v>
      </c>
      <c r="C33" s="61" t="str">
        <f>IF('Perceptual Map = Auto'!B21&lt;&gt;"",'Perceptual Map = Auto'!B21,#N/A)</f>
        <v>C</v>
      </c>
      <c r="D33" s="19"/>
      <c r="E33" s="64">
        <f>IF('Perceptual Map = Auto'!AE24&lt;&gt;0,'Perceptual Map = Auto'!AE24,#N/A)</f>
        <v>7</v>
      </c>
      <c r="F33" s="24"/>
      <c r="G33" s="64">
        <f>IF('Perceptual Map = Auto'!AF24&lt;&gt;0,'Perceptual Map = Auto'!AF24,#N/A)</f>
        <v>3</v>
      </c>
      <c r="H33" s="23"/>
      <c r="I33" s="64">
        <f>+'Perceptual Map = Auto'!O21</f>
        <v>2</v>
      </c>
    </row>
    <row r="34" spans="2:9" ht="15.75" x14ac:dyDescent="0.25">
      <c r="B34" s="19">
        <v>4</v>
      </c>
      <c r="C34" s="61" t="str">
        <f>IF('Perceptual Map = Auto'!B22&lt;&gt;"",'Perceptual Map = Auto'!B22,#N/A)</f>
        <v>D</v>
      </c>
      <c r="D34" s="19"/>
      <c r="E34" s="64">
        <f>IF('Perceptual Map = Auto'!AE25&lt;&gt;0,'Perceptual Map = Auto'!AE25,#N/A)</f>
        <v>1</v>
      </c>
      <c r="F34" s="24"/>
      <c r="G34" s="64">
        <f>IF('Perceptual Map = Auto'!AF25&lt;&gt;0,'Perceptual Map = Auto'!AF25,#N/A)</f>
        <v>8</v>
      </c>
      <c r="H34" s="23"/>
      <c r="I34" s="64">
        <f>+'Perceptual Map = Auto'!O22</f>
        <v>2</v>
      </c>
    </row>
    <row r="35" spans="2:9" ht="16.5" thickBot="1" x14ac:dyDescent="0.3">
      <c r="B35" s="20">
        <v>5</v>
      </c>
      <c r="C35" s="62" t="str">
        <f>IF('Perceptual Map = Auto'!B23&lt;&gt;"",'Perceptual Map = Auto'!B23,#N/A)</f>
        <v>E</v>
      </c>
      <c r="D35" s="20"/>
      <c r="E35" s="65">
        <f>IF('Perceptual Map = Auto'!AE26&lt;&gt;0,'Perceptual Map = Auto'!AE26,#N/A)</f>
        <v>7</v>
      </c>
      <c r="F35" s="45"/>
      <c r="G35" s="65">
        <f>IF('Perceptual Map = Auto'!AF26&lt;&gt;0,'Perceptual Map = Auto'!AF26,#N/A)</f>
        <v>2</v>
      </c>
      <c r="H35" s="46"/>
      <c r="I35" s="65">
        <f>+'Perceptual Map = Auto'!O23</f>
        <v>2</v>
      </c>
    </row>
    <row r="36" spans="2:9" ht="15.75" x14ac:dyDescent="0.25">
      <c r="B36" s="22">
        <v>6</v>
      </c>
      <c r="C36" s="60" t="e">
        <f>IF('Perceptual Map = Auto'!B24&lt;&gt;"",'Perceptual Map = Auto'!B24,#N/A)</f>
        <v>#N/A</v>
      </c>
      <c r="D36" s="22"/>
      <c r="E36" s="63" t="e">
        <f>IF('Perceptual Map = Auto'!AE27&lt;&gt;0,'Perceptual Map = Auto'!AE27,#N/A)</f>
        <v>#N/A</v>
      </c>
      <c r="F36" s="22"/>
      <c r="G36" s="63" t="e">
        <f>IF('Perceptual Map = Auto'!AF27&lt;&gt;0,'Perceptual Map = Auto'!AF27,#N/A)</f>
        <v>#N/A</v>
      </c>
      <c r="H36" s="44"/>
      <c r="I36" s="63">
        <f>+'Perceptual Map = Auto'!O24</f>
        <v>2</v>
      </c>
    </row>
    <row r="37" spans="2:9" ht="15.75" x14ac:dyDescent="0.25">
      <c r="B37" s="19">
        <v>7</v>
      </c>
      <c r="C37" s="61" t="e">
        <f>IF('Perceptual Map = Auto'!B25&lt;&gt;"",'Perceptual Map = Auto'!B25,#N/A)</f>
        <v>#N/A</v>
      </c>
      <c r="D37" s="19"/>
      <c r="E37" s="64" t="e">
        <f>IF('Perceptual Map = Auto'!AE28&lt;&gt;0,'Perceptual Map = Auto'!AE28,#N/A)</f>
        <v>#N/A</v>
      </c>
      <c r="F37" s="19"/>
      <c r="G37" s="64" t="e">
        <f>IF('Perceptual Map = Auto'!AF28&lt;&gt;0,'Perceptual Map = Auto'!AF28,#N/A)</f>
        <v>#N/A</v>
      </c>
      <c r="H37" s="23"/>
      <c r="I37" s="64">
        <f>+'Perceptual Map = Auto'!O25</f>
        <v>2</v>
      </c>
    </row>
    <row r="38" spans="2:9" ht="15.75" x14ac:dyDescent="0.25">
      <c r="B38" s="19">
        <v>8</v>
      </c>
      <c r="C38" s="61" t="e">
        <f>IF('Perceptual Map = Auto'!B26&lt;&gt;"",'Perceptual Map = Auto'!B26,#N/A)</f>
        <v>#N/A</v>
      </c>
      <c r="D38" s="19"/>
      <c r="E38" s="64" t="e">
        <f>IF('Perceptual Map = Auto'!AE29&lt;&gt;0,'Perceptual Map = Auto'!AE29,#N/A)</f>
        <v>#N/A</v>
      </c>
      <c r="F38" s="19"/>
      <c r="G38" s="64" t="e">
        <f>IF('Perceptual Map = Auto'!AF29&lt;&gt;0,'Perceptual Map = Auto'!AF29,#N/A)</f>
        <v>#N/A</v>
      </c>
      <c r="H38" s="23"/>
      <c r="I38" s="64">
        <f>+'Perceptual Map = Auto'!O26</f>
        <v>2</v>
      </c>
    </row>
    <row r="39" spans="2:9" ht="15.75" x14ac:dyDescent="0.25">
      <c r="B39" s="19">
        <v>9</v>
      </c>
      <c r="C39" s="61" t="e">
        <f>IF('Perceptual Map = Auto'!B27&lt;&gt;"",'Perceptual Map = Auto'!B27,#N/A)</f>
        <v>#N/A</v>
      </c>
      <c r="D39" s="19"/>
      <c r="E39" s="64" t="e">
        <f>IF('Perceptual Map = Auto'!AE30&lt;&gt;0,'Perceptual Map = Auto'!AE30,#N/A)</f>
        <v>#N/A</v>
      </c>
      <c r="F39" s="19"/>
      <c r="G39" s="64" t="e">
        <f>IF('Perceptual Map = Auto'!AF30&lt;&gt;0,'Perceptual Map = Auto'!AF30,#N/A)</f>
        <v>#N/A</v>
      </c>
      <c r="H39" s="23"/>
      <c r="I39" s="64">
        <f>+'Perceptual Map = Auto'!O27</f>
        <v>2</v>
      </c>
    </row>
    <row r="40" spans="2:9" ht="16.5" thickBot="1" x14ac:dyDescent="0.3">
      <c r="B40" s="20">
        <v>10</v>
      </c>
      <c r="C40" s="62" t="e">
        <f>IF('Perceptual Map = Auto'!B28&lt;&gt;"",'Perceptual Map = Auto'!B28,#N/A)</f>
        <v>#N/A</v>
      </c>
      <c r="D40" s="20"/>
      <c r="E40" s="65" t="e">
        <f>IF('Perceptual Map = Auto'!AE31&lt;&gt;0,'Perceptual Map = Auto'!AE31,#N/A)</f>
        <v>#N/A</v>
      </c>
      <c r="F40" s="20"/>
      <c r="G40" s="65" t="e">
        <f>IF('Perceptual Map = Auto'!AF31&lt;&gt;0,'Perceptual Map = Auto'!AF31,#N/A)</f>
        <v>#N/A</v>
      </c>
      <c r="H40" s="46"/>
      <c r="I40" s="65">
        <f>+'Perceptual Map = Auto'!O28</f>
        <v>2</v>
      </c>
    </row>
    <row r="41" spans="2:9" ht="15.75" x14ac:dyDescent="0.25">
      <c r="B41" s="19">
        <v>11</v>
      </c>
      <c r="C41" s="61" t="e">
        <f>IF('Perceptual Map = Auto'!B29&lt;&gt;"",'Perceptual Map = Auto'!B29,#N/A)</f>
        <v>#N/A</v>
      </c>
      <c r="D41" s="19"/>
      <c r="E41" s="64" t="e">
        <f>IF('Perceptual Map = Auto'!AE32&lt;&gt;0,'Perceptual Map = Auto'!AE32,#N/A)</f>
        <v>#N/A</v>
      </c>
      <c r="F41" s="19"/>
      <c r="G41" s="64" t="e">
        <f>IF('Perceptual Map = Auto'!AF32&lt;&gt;0,'Perceptual Map = Auto'!AF32,#N/A)</f>
        <v>#N/A</v>
      </c>
      <c r="H41" s="23"/>
      <c r="I41" s="63">
        <f>+'Perceptual Map = Auto'!O29</f>
        <v>2</v>
      </c>
    </row>
    <row r="42" spans="2:9" ht="15.75" x14ac:dyDescent="0.25">
      <c r="B42" s="19">
        <v>12</v>
      </c>
      <c r="C42" s="61" t="e">
        <f>IF('Perceptual Map = Auto'!B30&lt;&gt;"",'Perceptual Map = Auto'!B30,#N/A)</f>
        <v>#N/A</v>
      </c>
      <c r="D42" s="19"/>
      <c r="E42" s="64" t="e">
        <f>IF('Perceptual Map = Auto'!AE33&lt;&gt;0,'Perceptual Map = Auto'!AE33,#N/A)</f>
        <v>#N/A</v>
      </c>
      <c r="F42" s="19"/>
      <c r="G42" s="64" t="e">
        <f>IF('Perceptual Map = Auto'!AF33&lt;&gt;0,'Perceptual Map = Auto'!AF33,#N/A)</f>
        <v>#N/A</v>
      </c>
      <c r="H42" s="23"/>
      <c r="I42" s="64">
        <f>+'Perceptual Map = Auto'!O30</f>
        <v>2</v>
      </c>
    </row>
    <row r="43" spans="2:9" ht="15.75" x14ac:dyDescent="0.25">
      <c r="B43" s="19">
        <v>13</v>
      </c>
      <c r="C43" s="61" t="e">
        <f>IF('Perceptual Map = Auto'!B31&lt;&gt;"",'Perceptual Map = Auto'!B31,#N/A)</f>
        <v>#N/A</v>
      </c>
      <c r="D43" s="19"/>
      <c r="E43" s="64" t="e">
        <f>IF('Perceptual Map = Auto'!AE34&lt;&gt;0,'Perceptual Map = Auto'!AE34,#N/A)</f>
        <v>#N/A</v>
      </c>
      <c r="F43" s="19"/>
      <c r="G43" s="64" t="e">
        <f>IF('Perceptual Map = Auto'!AF34&lt;&gt;0,'Perceptual Map = Auto'!AF34,#N/A)</f>
        <v>#N/A</v>
      </c>
      <c r="H43" s="23"/>
      <c r="I43" s="64">
        <f>+'Perceptual Map = Auto'!O31</f>
        <v>2</v>
      </c>
    </row>
    <row r="44" spans="2:9" ht="15.75" x14ac:dyDescent="0.25">
      <c r="B44" s="19">
        <v>14</v>
      </c>
      <c r="C44" s="61" t="e">
        <f>IF('Perceptual Map = Auto'!B32&lt;&gt;"",'Perceptual Map = Auto'!B32,#N/A)</f>
        <v>#N/A</v>
      </c>
      <c r="D44" s="19"/>
      <c r="E44" s="64" t="e">
        <f>IF('Perceptual Map = Auto'!AE35&lt;&gt;0,'Perceptual Map = Auto'!AE35,#N/A)</f>
        <v>#N/A</v>
      </c>
      <c r="F44" s="19"/>
      <c r="G44" s="64" t="e">
        <f>IF('Perceptual Map = Auto'!AF35&lt;&gt;0,'Perceptual Map = Auto'!AF35,#N/A)</f>
        <v>#N/A</v>
      </c>
      <c r="H44" s="23"/>
      <c r="I44" s="64">
        <f>+'Perceptual Map = Auto'!O32</f>
        <v>2</v>
      </c>
    </row>
    <row r="45" spans="2:9" ht="16.5" thickBot="1" x14ac:dyDescent="0.3">
      <c r="B45" s="19">
        <v>15</v>
      </c>
      <c r="C45" s="61" t="e">
        <f>IF('Perceptual Map = Auto'!B33&lt;&gt;"",'Perceptual Map = Auto'!B33,#N/A)</f>
        <v>#N/A</v>
      </c>
      <c r="D45" s="19"/>
      <c r="E45" s="64" t="e">
        <f>IF('Perceptual Map = Auto'!AE36&lt;&gt;0,'Perceptual Map = Auto'!AE36,#N/A)</f>
        <v>#N/A</v>
      </c>
      <c r="F45" s="19"/>
      <c r="G45" s="64" t="e">
        <f>IF('Perceptual Map = Auto'!AF36&lt;&gt;0,'Perceptual Map = Auto'!AF36,#N/A)</f>
        <v>#N/A</v>
      </c>
      <c r="H45" s="23"/>
      <c r="I45" s="65">
        <f>+'Perceptual Map = Auto'!O33</f>
        <v>2</v>
      </c>
    </row>
    <row r="46" spans="2:9" ht="15.75" x14ac:dyDescent="0.25">
      <c r="B46" s="22">
        <v>16</v>
      </c>
      <c r="C46" s="60" t="e">
        <f>IF('Perceptual Map = Auto'!B34&lt;&gt;"",'Perceptual Map = Auto'!B34,#N/A)</f>
        <v>#N/A</v>
      </c>
      <c r="D46" s="22"/>
      <c r="E46" s="63" t="e">
        <f>IF('Perceptual Map = Auto'!AE37&lt;&gt;0,'Perceptual Map = Auto'!AE37,#N/A)</f>
        <v>#N/A</v>
      </c>
      <c r="F46" s="22"/>
      <c r="G46" s="63" t="e">
        <f>IF('Perceptual Map = Auto'!AF37&lt;&gt;0,'Perceptual Map = Auto'!AF37,#N/A)</f>
        <v>#N/A</v>
      </c>
      <c r="H46" s="44"/>
      <c r="I46" s="63">
        <f>+'Perceptual Map = Auto'!O34</f>
        <v>2</v>
      </c>
    </row>
    <row r="47" spans="2:9" ht="15.75" x14ac:dyDescent="0.25">
      <c r="B47" s="19">
        <v>17</v>
      </c>
      <c r="C47" s="61" t="e">
        <f>IF('Perceptual Map = Auto'!B35&lt;&gt;"",'Perceptual Map = Auto'!B35,#N/A)</f>
        <v>#N/A</v>
      </c>
      <c r="D47" s="19"/>
      <c r="E47" s="64" t="e">
        <f>IF('Perceptual Map = Auto'!AE38&lt;&gt;0,'Perceptual Map = Auto'!AE38,#N/A)</f>
        <v>#N/A</v>
      </c>
      <c r="F47" s="19"/>
      <c r="G47" s="64" t="e">
        <f>IF('Perceptual Map = Auto'!AF38&lt;&gt;0,'Perceptual Map = Auto'!AF38,#N/A)</f>
        <v>#N/A</v>
      </c>
      <c r="H47" s="23"/>
      <c r="I47" s="64">
        <f>+'Perceptual Map = Auto'!O35</f>
        <v>2</v>
      </c>
    </row>
    <row r="48" spans="2:9" ht="15.75" x14ac:dyDescent="0.25">
      <c r="B48" s="19">
        <v>18</v>
      </c>
      <c r="C48" s="61" t="e">
        <f>IF('Perceptual Map = Auto'!B36&lt;&gt;"",'Perceptual Map = Auto'!B36,#N/A)</f>
        <v>#N/A</v>
      </c>
      <c r="D48" s="19"/>
      <c r="E48" s="64" t="e">
        <f>IF('Perceptual Map = Auto'!AE39&lt;&gt;0,'Perceptual Map = Auto'!AE39,#N/A)</f>
        <v>#N/A</v>
      </c>
      <c r="F48" s="19"/>
      <c r="G48" s="64" t="e">
        <f>IF('Perceptual Map = Auto'!AF39&lt;&gt;0,'Perceptual Map = Auto'!AF39,#N/A)</f>
        <v>#N/A</v>
      </c>
      <c r="H48" s="23"/>
      <c r="I48" s="64">
        <f>+'Perceptual Map = Auto'!O36</f>
        <v>2</v>
      </c>
    </row>
    <row r="49" spans="2:9" ht="15.75" x14ac:dyDescent="0.25">
      <c r="B49" s="19">
        <v>19</v>
      </c>
      <c r="C49" s="61" t="e">
        <f>IF('Perceptual Map = Auto'!B37&lt;&gt;"",'Perceptual Map = Auto'!B37,#N/A)</f>
        <v>#N/A</v>
      </c>
      <c r="D49" s="19"/>
      <c r="E49" s="64" t="e">
        <f>IF('Perceptual Map = Auto'!AE40&lt;&gt;0,'Perceptual Map = Auto'!AE40,#N/A)</f>
        <v>#N/A</v>
      </c>
      <c r="F49" s="19"/>
      <c r="G49" s="64" t="e">
        <f>IF('Perceptual Map = Auto'!AF40&lt;&gt;0,'Perceptual Map = Auto'!AF40,#N/A)</f>
        <v>#N/A</v>
      </c>
      <c r="H49" s="23"/>
      <c r="I49" s="64">
        <f>+'Perceptual Map = Auto'!O37</f>
        <v>2</v>
      </c>
    </row>
    <row r="50" spans="2:9" ht="16.5" thickBot="1" x14ac:dyDescent="0.3">
      <c r="B50" s="20">
        <v>20</v>
      </c>
      <c r="C50" s="62" t="e">
        <f>IF('Perceptual Map = Auto'!B38&lt;&gt;"",'Perceptual Map = Auto'!B38,#N/A)</f>
        <v>#N/A</v>
      </c>
      <c r="D50" s="20"/>
      <c r="E50" s="65" t="e">
        <f>IF('Perceptual Map = Auto'!AE41&lt;&gt;0,'Perceptual Map = Auto'!AE41,#N/A)</f>
        <v>#N/A</v>
      </c>
      <c r="F50" s="20"/>
      <c r="G50" s="65" t="e">
        <f>IF('Perceptual Map = Auto'!AF41&lt;&gt;0,'Perceptual Map = Auto'!AF41,#N/A)</f>
        <v>#N/A</v>
      </c>
      <c r="H50" s="46"/>
      <c r="I50" s="65">
        <f>+'Perceptual Map = Auto'!O38</f>
        <v>2</v>
      </c>
    </row>
    <row r="51" spans="2:9" ht="15.75" x14ac:dyDescent="0.25">
      <c r="B51" s="19">
        <v>21</v>
      </c>
      <c r="C51" s="61" t="e">
        <f>IF('Perceptual Map = Auto'!B39&lt;&gt;"",'Perceptual Map = Auto'!B39,#N/A)</f>
        <v>#N/A</v>
      </c>
      <c r="D51" s="19"/>
      <c r="E51" s="64" t="e">
        <f>IF('Perceptual Map = Auto'!AE42&lt;&gt;0,'Perceptual Map = Auto'!AE42,#N/A)</f>
        <v>#N/A</v>
      </c>
      <c r="F51" s="19"/>
      <c r="G51" s="64" t="e">
        <f>IF('Perceptual Map = Auto'!AF42&lt;&gt;0,'Perceptual Map = Auto'!AF42,#N/A)</f>
        <v>#N/A</v>
      </c>
      <c r="H51" s="23"/>
      <c r="I51" s="63">
        <f>+'Perceptual Map = Auto'!O39</f>
        <v>2</v>
      </c>
    </row>
    <row r="52" spans="2:9" ht="15.75" x14ac:dyDescent="0.25">
      <c r="B52" s="19">
        <v>22</v>
      </c>
      <c r="C52" s="61" t="e">
        <f>IF('Perceptual Map = Auto'!B40&lt;&gt;"",'Perceptual Map = Auto'!B40,#N/A)</f>
        <v>#N/A</v>
      </c>
      <c r="D52" s="24"/>
      <c r="E52" s="64" t="e">
        <f>IF('Perceptual Map = Auto'!AE43&lt;&gt;0,'Perceptual Map = Auto'!AE43,#N/A)</f>
        <v>#N/A</v>
      </c>
      <c r="F52" s="19"/>
      <c r="G52" s="64" t="e">
        <f>IF('Perceptual Map = Auto'!AF43&lt;&gt;0,'Perceptual Map = Auto'!AF43,#N/A)</f>
        <v>#N/A</v>
      </c>
      <c r="H52" s="23"/>
      <c r="I52" s="64">
        <f>+'Perceptual Map = Auto'!O40</f>
        <v>2</v>
      </c>
    </row>
    <row r="53" spans="2:9" ht="15.75" x14ac:dyDescent="0.25">
      <c r="B53" s="19">
        <v>23</v>
      </c>
      <c r="C53" s="61" t="e">
        <f>IF('Perceptual Map = Auto'!B41&lt;&gt;"",'Perceptual Map = Auto'!B41,#N/A)</f>
        <v>#N/A</v>
      </c>
      <c r="D53" s="7"/>
      <c r="E53" s="64" t="e">
        <f>IF('Perceptual Map = Auto'!AE44&lt;&gt;0,'Perceptual Map = Auto'!AE44,#N/A)</f>
        <v>#N/A</v>
      </c>
      <c r="F53" s="19"/>
      <c r="G53" s="64" t="e">
        <f>IF('Perceptual Map = Auto'!AF44&lt;&gt;0,'Perceptual Map = Auto'!AF44,#N/A)</f>
        <v>#N/A</v>
      </c>
      <c r="H53" s="23"/>
      <c r="I53" s="64">
        <f>+'Perceptual Map = Auto'!O41</f>
        <v>2</v>
      </c>
    </row>
    <row r="54" spans="2:9" ht="15.75" x14ac:dyDescent="0.25">
      <c r="B54" s="19">
        <v>24</v>
      </c>
      <c r="C54" s="61" t="e">
        <f>IF('Perceptual Map = Auto'!B42&lt;&gt;"",'Perceptual Map = Auto'!B42,#N/A)</f>
        <v>#N/A</v>
      </c>
      <c r="D54" s="7"/>
      <c r="E54" s="64" t="e">
        <f>IF('Perceptual Map = Auto'!AE45&lt;&gt;0,'Perceptual Map = Auto'!AE45,#N/A)</f>
        <v>#N/A</v>
      </c>
      <c r="F54" s="19"/>
      <c r="G54" s="64" t="e">
        <f>IF('Perceptual Map = Auto'!AF45&lt;&gt;0,'Perceptual Map = Auto'!AF45,#N/A)</f>
        <v>#N/A</v>
      </c>
      <c r="H54" s="23"/>
      <c r="I54" s="64">
        <f>+'Perceptual Map = Auto'!O42</f>
        <v>2</v>
      </c>
    </row>
    <row r="55" spans="2:9" ht="16.5" thickBot="1" x14ac:dyDescent="0.3">
      <c r="B55" s="20">
        <v>25</v>
      </c>
      <c r="C55" s="62" t="e">
        <f>IF('Perceptual Map = Auto'!B43&lt;&gt;"",'Perceptual Map = Auto'!B43,#N/A)</f>
        <v>#N/A</v>
      </c>
      <c r="D55" s="9"/>
      <c r="E55" s="65" t="e">
        <f>IF('Perceptual Map = Auto'!AE46&lt;&gt;0,'Perceptual Map = Auto'!AE46,#N/A)</f>
        <v>#N/A</v>
      </c>
      <c r="F55" s="20"/>
      <c r="G55" s="65" t="e">
        <f>IF('Perceptual Map = Auto'!AF46&lt;&gt;0,'Perceptual Map = Auto'!AF46,#N/A)</f>
        <v>#N/A</v>
      </c>
      <c r="H55" s="46"/>
      <c r="I55" s="65">
        <f>+'Perceptual Map = Auto'!O43</f>
        <v>2</v>
      </c>
    </row>
    <row r="56" spans="2:9" ht="16.5" thickBot="1" x14ac:dyDescent="0.3">
      <c r="E56" s="2"/>
      <c r="F56" s="2"/>
    </row>
    <row r="57" spans="2:9" ht="16.5" thickBot="1" x14ac:dyDescent="0.3">
      <c r="B57" s="3"/>
      <c r="C57" s="40"/>
      <c r="D57" s="40"/>
      <c r="E57" s="41"/>
      <c r="F57" s="41"/>
      <c r="G57" s="40"/>
      <c r="H57" s="40"/>
      <c r="I57" s="42"/>
    </row>
    <row r="58" spans="2:9" ht="19.5" thickBot="1" x14ac:dyDescent="0.3">
      <c r="B58" s="21" t="s">
        <v>35</v>
      </c>
      <c r="C58" s="109" t="s">
        <v>36</v>
      </c>
      <c r="D58" s="110"/>
      <c r="E58" s="110"/>
      <c r="F58" s="110"/>
      <c r="G58" s="110"/>
      <c r="H58" s="110"/>
      <c r="I58" s="111"/>
    </row>
    <row r="59" spans="2:9" ht="19.5" thickBot="1" x14ac:dyDescent="0.3">
      <c r="B59" s="9"/>
      <c r="C59" s="112"/>
      <c r="D59" s="112"/>
      <c r="E59" s="112"/>
      <c r="F59" s="112"/>
      <c r="G59" s="112"/>
      <c r="H59" s="112"/>
      <c r="I59" s="113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105" t="s">
        <v>56</v>
      </c>
      <c r="I66" s="106"/>
    </row>
    <row r="67" spans="8:9" ht="16.5" thickBot="1" x14ac:dyDescent="0.3">
      <c r="H67" s="107" t="s">
        <v>41</v>
      </c>
      <c r="I67" s="108"/>
    </row>
    <row r="68" spans="8:9" ht="15.75" x14ac:dyDescent="0.25">
      <c r="H68" s="47"/>
      <c r="I68" s="48"/>
    </row>
    <row r="69" spans="8:9" ht="15.75" x14ac:dyDescent="0.25">
      <c r="H69" s="47">
        <v>1</v>
      </c>
      <c r="I69" s="48" t="s">
        <v>43</v>
      </c>
    </row>
    <row r="70" spans="8:9" ht="15.75" x14ac:dyDescent="0.25">
      <c r="H70" s="47"/>
      <c r="I70" s="48" t="s">
        <v>42</v>
      </c>
    </row>
    <row r="71" spans="8:9" x14ac:dyDescent="0.25">
      <c r="H71" s="49"/>
      <c r="I71" s="50"/>
    </row>
    <row r="72" spans="8:9" ht="15.75" x14ac:dyDescent="0.25">
      <c r="H72" s="47">
        <v>2</v>
      </c>
      <c r="I72" s="48" t="s">
        <v>37</v>
      </c>
    </row>
    <row r="73" spans="8:9" ht="15.75" x14ac:dyDescent="0.25">
      <c r="H73" s="47"/>
      <c r="I73" s="48"/>
    </row>
    <row r="74" spans="8:9" ht="15.75" x14ac:dyDescent="0.25">
      <c r="H74" s="47">
        <v>3</v>
      </c>
      <c r="I74" s="48" t="s">
        <v>38</v>
      </c>
    </row>
    <row r="75" spans="8:9" ht="15.75" x14ac:dyDescent="0.25">
      <c r="H75" s="47"/>
      <c r="I75" s="48"/>
    </row>
    <row r="76" spans="8:9" ht="15.75" x14ac:dyDescent="0.25">
      <c r="H76" s="47">
        <v>4</v>
      </c>
      <c r="I76" s="48" t="s">
        <v>39</v>
      </c>
    </row>
    <row r="77" spans="8:9" ht="16.5" thickBot="1" x14ac:dyDescent="0.3">
      <c r="H77" s="51"/>
      <c r="I77" s="52" t="s">
        <v>40</v>
      </c>
    </row>
  </sheetData>
  <sheetProtection password="CC96" sheet="1"/>
  <mergeCells count="16">
    <mergeCell ref="C22:I22"/>
    <mergeCell ref="H66:I66"/>
    <mergeCell ref="H67:I67"/>
    <mergeCell ref="C58:I58"/>
    <mergeCell ref="C59:I59"/>
    <mergeCell ref="H26:I26"/>
    <mergeCell ref="E25:G25"/>
    <mergeCell ref="E26:G26"/>
    <mergeCell ref="B2:I2"/>
    <mergeCell ref="E9:H9"/>
    <mergeCell ref="E10:H10"/>
    <mergeCell ref="B21:I21"/>
    <mergeCell ref="D5:E5"/>
    <mergeCell ref="B6:I7"/>
    <mergeCell ref="B3:E3"/>
    <mergeCell ref="B4:I4"/>
  </mergeCells>
  <dataValidations count="2">
    <dataValidation type="decimal" errorStyle="information" allowBlank="1" showInputMessage="1" showErrorMessage="1" errorTitle="Outside of map" error="Enter a number from 1 to 9 only" sqref="E31:G55">
      <formula1>1</formula1>
      <formula2>9</formula2>
    </dataValidation>
    <dataValidation type="whole" errorStyle="information" allowBlank="1" showInputMessage="1" showErrorMessage="1" errorTitle="Outside of range" error="Enter a number from 1 to 3 only" sqref="I31:I55">
      <formula1>1</formula1>
      <formula2>3</formula2>
    </dataValidation>
  </dataValidations>
  <hyperlinks>
    <hyperlink ref="E23" r:id="rId1"/>
    <hyperlink ref="D5" r:id="rId2"/>
    <hyperlink ref="H3" r:id="rId3"/>
  </hyperlinks>
  <pageMargins left="0.75" right="0.75" top="1" bottom="1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J46"/>
  <sheetViews>
    <sheetView showGridLines="0" tabSelected="1" zoomScaleNormal="100" workbookViewId="0">
      <selection activeCell="I21" sqref="I21"/>
    </sheetView>
  </sheetViews>
  <sheetFormatPr defaultRowHeight="15" x14ac:dyDescent="0.25"/>
  <cols>
    <col min="1" max="1" width="8.28515625" style="127" customWidth="1"/>
    <col min="2" max="2" width="19.5703125" style="127" customWidth="1"/>
    <col min="3" max="12" width="13.28515625" style="127" customWidth="1"/>
    <col min="13" max="13" width="17.7109375" style="127" customWidth="1"/>
    <col min="14" max="15" width="18.5703125" style="127" customWidth="1"/>
    <col min="16" max="31" width="13.28515625" style="127" customWidth="1"/>
    <col min="32" max="32" width="13.140625" style="127" customWidth="1"/>
    <col min="33" max="16384" width="9.140625" style="127"/>
  </cols>
  <sheetData>
    <row r="1" spans="1:36" ht="15.75" thickBot="1" x14ac:dyDescent="0.3"/>
    <row r="2" spans="1:36" s="138" customFormat="1" ht="29.25" thickBot="1" x14ac:dyDescent="0.3">
      <c r="A2" s="127"/>
      <c r="B2" s="139" t="s">
        <v>85</v>
      </c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181"/>
      <c r="Q2" s="190" t="s">
        <v>100</v>
      </c>
      <c r="R2" s="191"/>
      <c r="S2" s="191"/>
      <c r="T2" s="191"/>
      <c r="U2" s="191"/>
      <c r="V2" s="192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</row>
    <row r="3" spans="1:36" s="138" customFormat="1" ht="18.75" x14ac:dyDescent="0.25">
      <c r="A3" s="127"/>
      <c r="B3" s="161" t="s">
        <v>98</v>
      </c>
      <c r="C3" s="162"/>
      <c r="D3" s="162"/>
      <c r="E3" s="162"/>
      <c r="F3" s="162"/>
      <c r="G3" s="162"/>
      <c r="H3" s="162"/>
      <c r="I3" s="162"/>
      <c r="J3" s="162"/>
      <c r="K3" s="162"/>
      <c r="L3" s="163"/>
      <c r="M3" s="182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</row>
    <row r="4" spans="1:36" s="138" customFormat="1" ht="15" customHeight="1" x14ac:dyDescent="0.25">
      <c r="A4" s="127"/>
      <c r="B4" s="158" t="s">
        <v>88</v>
      </c>
      <c r="C4" s="159"/>
      <c r="D4" s="159"/>
      <c r="E4" s="159"/>
      <c r="F4" s="159"/>
      <c r="G4" s="159"/>
      <c r="H4" s="159"/>
      <c r="I4" s="159"/>
      <c r="J4" s="159"/>
      <c r="K4" s="159"/>
      <c r="L4" s="160"/>
      <c r="M4" s="142"/>
      <c r="U4" s="127" t="str">
        <f>HLOOKUP(S$15,C$11:L$13,2)</f>
        <v>Inconvenient</v>
      </c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</row>
    <row r="5" spans="1:36" s="138" customFormat="1" ht="15.75" thickBot="1" x14ac:dyDescent="0.3">
      <c r="A5" s="127"/>
      <c r="B5" s="164" t="s">
        <v>86</v>
      </c>
      <c r="C5" s="165"/>
      <c r="D5" s="165"/>
      <c r="E5" s="165"/>
      <c r="F5" s="165"/>
      <c r="G5" s="165"/>
      <c r="H5" s="165"/>
      <c r="I5" s="165"/>
      <c r="J5" s="165"/>
      <c r="K5" s="165"/>
      <c r="L5" s="166"/>
      <c r="M5" s="130"/>
      <c r="U5" s="127" t="str">
        <f>HLOOKUP(S$15,C$11:L$13,3)</f>
        <v>Convenient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</row>
    <row r="6" spans="1:36" s="138" customFormat="1" ht="21.75" customHeight="1" thickBot="1" x14ac:dyDescent="0.3">
      <c r="A6" s="127"/>
      <c r="B6" s="143" t="s">
        <v>48</v>
      </c>
      <c r="C6" s="144"/>
      <c r="D6" s="144"/>
      <c r="E6" s="144"/>
      <c r="F6" s="145" t="s">
        <v>89</v>
      </c>
      <c r="G6" s="146"/>
      <c r="H6" s="147" t="s">
        <v>50</v>
      </c>
      <c r="I6" s="146"/>
      <c r="J6" s="146"/>
      <c r="K6" s="148" t="s">
        <v>87</v>
      </c>
      <c r="L6" s="149"/>
      <c r="M6" s="177"/>
      <c r="U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6" ht="15.75" thickBot="1" x14ac:dyDescent="0.3">
      <c r="U7" s="127" t="str">
        <f>HLOOKUP(V$15,C$11:L$13,2)</f>
        <v>Poor Service</v>
      </c>
    </row>
    <row r="8" spans="1:36" ht="25.5" customHeight="1" thickBot="1" x14ac:dyDescent="0.3">
      <c r="B8" s="153" t="s">
        <v>90</v>
      </c>
      <c r="C8" s="154"/>
      <c r="D8" s="155" t="s">
        <v>74</v>
      </c>
      <c r="E8" s="156"/>
      <c r="F8" s="157"/>
      <c r="I8" s="190" t="s">
        <v>102</v>
      </c>
      <c r="J8" s="191"/>
      <c r="K8" s="191"/>
      <c r="L8" s="192"/>
      <c r="U8" s="127" t="str">
        <f>HLOOKUP(V$15,C$11:L$13,3)</f>
        <v>Great Service</v>
      </c>
    </row>
    <row r="9" spans="1:36" ht="15" customHeight="1" thickBot="1" x14ac:dyDescent="0.3">
      <c r="B9" s="150"/>
      <c r="C9" s="151"/>
      <c r="D9" s="152"/>
      <c r="E9" s="152"/>
      <c r="F9" s="151"/>
    </row>
    <row r="10" spans="1:36" ht="24" customHeight="1" thickBot="1" x14ac:dyDescent="0.3">
      <c r="B10" s="167" t="s">
        <v>91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9"/>
      <c r="M10" s="183"/>
    </row>
    <row r="11" spans="1:36" ht="16.5" customHeight="1" thickBot="1" x14ac:dyDescent="0.3">
      <c r="B11" s="170" t="s">
        <v>78</v>
      </c>
      <c r="C11" s="171">
        <v>1</v>
      </c>
      <c r="D11" s="172">
        <v>2</v>
      </c>
      <c r="E11" s="173">
        <v>3</v>
      </c>
      <c r="F11" s="172">
        <v>4</v>
      </c>
      <c r="G11" s="171">
        <v>5</v>
      </c>
      <c r="H11" s="174">
        <v>6</v>
      </c>
      <c r="I11" s="171">
        <v>7</v>
      </c>
      <c r="J11" s="174">
        <v>8</v>
      </c>
      <c r="K11" s="171">
        <v>9</v>
      </c>
      <c r="L11" s="171">
        <v>10</v>
      </c>
      <c r="M11" s="177"/>
      <c r="W11" s="176"/>
      <c r="X11" s="176"/>
      <c r="Y11" s="200"/>
      <c r="Z11" s="200"/>
      <c r="AA11" s="200"/>
      <c r="AB11" s="200"/>
    </row>
    <row r="12" spans="1:36" ht="36" customHeight="1" thickBot="1" x14ac:dyDescent="0.3">
      <c r="B12" s="136" t="s">
        <v>76</v>
      </c>
      <c r="C12" s="121" t="s">
        <v>123</v>
      </c>
      <c r="D12" s="122" t="s">
        <v>84</v>
      </c>
      <c r="E12" s="121" t="s">
        <v>69</v>
      </c>
      <c r="F12" s="122" t="s">
        <v>68</v>
      </c>
      <c r="G12" s="121" t="s">
        <v>83</v>
      </c>
      <c r="H12" s="122" t="s">
        <v>70</v>
      </c>
      <c r="I12" s="121" t="s">
        <v>71</v>
      </c>
      <c r="J12" s="122" t="s">
        <v>72</v>
      </c>
      <c r="K12" s="121" t="s">
        <v>73</v>
      </c>
      <c r="L12" s="121" t="s">
        <v>121</v>
      </c>
      <c r="M12" s="126"/>
    </row>
    <row r="13" spans="1:36" ht="36" customHeight="1" thickBot="1" x14ac:dyDescent="0.3">
      <c r="B13" s="137" t="s">
        <v>77</v>
      </c>
      <c r="C13" s="123" t="s">
        <v>124</v>
      </c>
      <c r="D13" s="124" t="s">
        <v>46</v>
      </c>
      <c r="E13" s="123" t="s">
        <v>61</v>
      </c>
      <c r="F13" s="124" t="s">
        <v>62</v>
      </c>
      <c r="G13" s="125" t="s">
        <v>63</v>
      </c>
      <c r="H13" s="124" t="s">
        <v>64</v>
      </c>
      <c r="I13" s="125" t="s">
        <v>65</v>
      </c>
      <c r="J13" s="124" t="s">
        <v>66</v>
      </c>
      <c r="K13" s="125" t="s">
        <v>67</v>
      </c>
      <c r="L13" s="125" t="s">
        <v>122</v>
      </c>
      <c r="M13" s="126"/>
      <c r="Q13" s="153" t="s">
        <v>99</v>
      </c>
      <c r="R13" s="193"/>
      <c r="S13" s="193"/>
      <c r="T13" s="193"/>
      <c r="U13" s="193"/>
      <c r="V13" s="154"/>
    </row>
    <row r="14" spans="1:36" ht="15.75" thickBot="1" x14ac:dyDescent="0.3"/>
    <row r="15" spans="1:36" ht="21" customHeight="1" thickBot="1" x14ac:dyDescent="0.3">
      <c r="B15" s="128" t="s">
        <v>94</v>
      </c>
      <c r="C15" s="151"/>
      <c r="D15" s="151"/>
      <c r="E15" s="151"/>
      <c r="F15" s="151"/>
      <c r="G15" s="151"/>
      <c r="H15" s="151"/>
      <c r="I15" s="190" t="s">
        <v>102</v>
      </c>
      <c r="J15" s="191"/>
      <c r="K15" s="191"/>
      <c r="L15" s="192"/>
      <c r="M15" s="151"/>
      <c r="N15" s="132"/>
      <c r="O15" s="132"/>
      <c r="Q15" s="195" t="s">
        <v>81</v>
      </c>
      <c r="R15" s="196"/>
      <c r="S15" s="194">
        <v>9</v>
      </c>
      <c r="T15" s="195" t="s">
        <v>82</v>
      </c>
      <c r="U15" s="196"/>
      <c r="V15" s="194">
        <v>10</v>
      </c>
      <c r="AE15" s="127" t="e">
        <f>HLOOKUP($S$15,$C$14:$N$46,A15)</f>
        <v>#N/A</v>
      </c>
      <c r="AF15" s="127" t="e">
        <f>HLOOKUP($V$15,$C$14:$N$46,A15)</f>
        <v>#N/A</v>
      </c>
    </row>
    <row r="16" spans="1:36" ht="21" customHeight="1" thickBot="1" x14ac:dyDescent="0.3">
      <c r="B16" s="135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Q16" s="197" t="str">
        <f>HLOOKUP(S15,C11:L13,3)</f>
        <v>Convenient</v>
      </c>
      <c r="R16" s="198"/>
      <c r="S16" s="199"/>
      <c r="T16" s="197" t="str">
        <f>HLOOKUP(V15,C11:L13,3)</f>
        <v>Great Service</v>
      </c>
      <c r="U16" s="198"/>
      <c r="V16" s="199"/>
      <c r="AE16" s="127" t="e">
        <f>HLOOKUP($S$15,$C$14:$N$46,A16)</f>
        <v>#N/A</v>
      </c>
      <c r="AF16" s="127" t="e">
        <f>HLOOKUP($V$15,$C$14:$N$46,A16)</f>
        <v>#N/A</v>
      </c>
    </row>
    <row r="17" spans="1:34" ht="24.75" customHeight="1" thickBot="1" x14ac:dyDescent="0.3">
      <c r="B17" s="135"/>
      <c r="C17" s="178" t="s">
        <v>92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84" t="s">
        <v>95</v>
      </c>
      <c r="N17" s="131" t="s">
        <v>97</v>
      </c>
      <c r="O17" s="131" t="s">
        <v>101</v>
      </c>
    </row>
    <row r="18" spans="1:34" ht="24.75" customHeight="1" thickBot="1" x14ac:dyDescent="0.3">
      <c r="B18" s="129"/>
      <c r="C18" s="179" t="s">
        <v>93</v>
      </c>
      <c r="D18" s="180"/>
      <c r="E18" s="180"/>
      <c r="F18" s="180"/>
      <c r="G18" s="180"/>
      <c r="H18" s="180"/>
      <c r="I18" s="180"/>
      <c r="J18" s="180"/>
      <c r="K18" s="180"/>
      <c r="L18" s="180"/>
      <c r="M18" s="185" t="s">
        <v>96</v>
      </c>
      <c r="N18" s="133"/>
      <c r="O18" s="133"/>
      <c r="Q18" s="190" t="s">
        <v>120</v>
      </c>
      <c r="R18" s="191"/>
      <c r="S18" s="191"/>
      <c r="T18" s="191"/>
      <c r="U18" s="191"/>
      <c r="V18" s="191"/>
      <c r="W18" s="191"/>
      <c r="X18" s="192"/>
    </row>
    <row r="19" spans="1:34" ht="18" customHeight="1" x14ac:dyDescent="0.25">
      <c r="A19" s="127">
        <f>+A16+1</f>
        <v>1</v>
      </c>
      <c r="B19" s="134" t="s">
        <v>108</v>
      </c>
      <c r="C19" s="259">
        <v>8</v>
      </c>
      <c r="D19" s="260">
        <v>4</v>
      </c>
      <c r="E19" s="261">
        <v>3</v>
      </c>
      <c r="F19" s="262">
        <v>1</v>
      </c>
      <c r="G19" s="259">
        <v>9</v>
      </c>
      <c r="H19" s="260">
        <v>5</v>
      </c>
      <c r="I19" s="261">
        <v>1</v>
      </c>
      <c r="J19" s="262">
        <v>2</v>
      </c>
      <c r="K19" s="259">
        <v>5</v>
      </c>
      <c r="L19" s="260">
        <v>4</v>
      </c>
      <c r="M19" s="186" t="str">
        <f>IF(B19&lt;&gt;"",B19,"")</f>
        <v>A</v>
      </c>
      <c r="N19" s="256" t="s">
        <v>79</v>
      </c>
      <c r="O19" s="256">
        <v>2</v>
      </c>
    </row>
    <row r="20" spans="1:34" ht="18" customHeight="1" x14ac:dyDescent="0.25">
      <c r="A20" s="127">
        <f>+A19+1</f>
        <v>2</v>
      </c>
      <c r="B20" s="263" t="s">
        <v>109</v>
      </c>
      <c r="C20" s="264">
        <v>3</v>
      </c>
      <c r="D20" s="265">
        <v>7</v>
      </c>
      <c r="E20" s="266">
        <v>8</v>
      </c>
      <c r="F20" s="267">
        <v>8</v>
      </c>
      <c r="G20" s="264">
        <v>7</v>
      </c>
      <c r="H20" s="265">
        <v>1</v>
      </c>
      <c r="I20" s="266">
        <v>9</v>
      </c>
      <c r="J20" s="267">
        <v>3</v>
      </c>
      <c r="K20" s="264">
        <v>8</v>
      </c>
      <c r="L20" s="265">
        <v>8</v>
      </c>
      <c r="M20" s="186" t="str">
        <f t="shared" ref="M20:M43" si="0">IF(B20&lt;&gt;"",B20,"")</f>
        <v>B</v>
      </c>
      <c r="N20" s="257" t="s">
        <v>75</v>
      </c>
      <c r="O20" s="257">
        <v>2</v>
      </c>
    </row>
    <row r="21" spans="1:34" ht="18" customHeight="1" x14ac:dyDescent="0.25">
      <c r="A21" s="127">
        <f t="shared" ref="A21:A43" si="1">+A20+1</f>
        <v>3</v>
      </c>
      <c r="B21" s="263" t="s">
        <v>110</v>
      </c>
      <c r="C21" s="264">
        <v>8</v>
      </c>
      <c r="D21" s="265">
        <v>1</v>
      </c>
      <c r="E21" s="266">
        <v>4</v>
      </c>
      <c r="F21" s="267">
        <v>8</v>
      </c>
      <c r="G21" s="264">
        <v>6</v>
      </c>
      <c r="H21" s="265">
        <v>2</v>
      </c>
      <c r="I21" s="266">
        <v>7</v>
      </c>
      <c r="J21" s="267">
        <v>5</v>
      </c>
      <c r="K21" s="264">
        <v>7</v>
      </c>
      <c r="L21" s="265">
        <v>3</v>
      </c>
      <c r="M21" s="186" t="str">
        <f t="shared" si="0"/>
        <v>C</v>
      </c>
      <c r="N21" s="257" t="s">
        <v>75</v>
      </c>
      <c r="O21" s="257">
        <v>2</v>
      </c>
    </row>
    <row r="22" spans="1:34" ht="15.75" x14ac:dyDescent="0.25">
      <c r="A22" s="127">
        <f t="shared" si="1"/>
        <v>4</v>
      </c>
      <c r="B22" s="263" t="s">
        <v>111</v>
      </c>
      <c r="C22" s="264">
        <v>1</v>
      </c>
      <c r="D22" s="265">
        <v>3</v>
      </c>
      <c r="E22" s="266">
        <v>3</v>
      </c>
      <c r="F22" s="267">
        <v>7</v>
      </c>
      <c r="G22" s="264">
        <v>4</v>
      </c>
      <c r="H22" s="265">
        <v>4</v>
      </c>
      <c r="I22" s="266">
        <v>2</v>
      </c>
      <c r="J22" s="267">
        <v>4</v>
      </c>
      <c r="K22" s="264">
        <v>1</v>
      </c>
      <c r="L22" s="265">
        <v>8</v>
      </c>
      <c r="M22" s="186" t="str">
        <f t="shared" si="0"/>
        <v>D</v>
      </c>
      <c r="N22" s="257" t="s">
        <v>75</v>
      </c>
      <c r="O22" s="257">
        <v>2</v>
      </c>
      <c r="Z22" s="127">
        <v>9</v>
      </c>
      <c r="AA22" s="127">
        <f>HLOOKUP($S$15,$C$11:$L43,Z22)</f>
        <v>5</v>
      </c>
      <c r="AB22" s="127">
        <f>HLOOKUP($V$15,$C$11:$L43,Z22)</f>
        <v>4</v>
      </c>
      <c r="AE22" s="127">
        <f>IF($N19="Y",AA22,0)</f>
        <v>5</v>
      </c>
      <c r="AF22" s="127">
        <f>IF($N19="Y",AB22,0)</f>
        <v>4</v>
      </c>
      <c r="AH22" s="127" t="s">
        <v>79</v>
      </c>
    </row>
    <row r="23" spans="1:34" ht="16.5" thickBot="1" x14ac:dyDescent="0.3">
      <c r="A23" s="127">
        <f t="shared" si="1"/>
        <v>5</v>
      </c>
      <c r="B23" s="268" t="s">
        <v>112</v>
      </c>
      <c r="C23" s="264">
        <v>3</v>
      </c>
      <c r="D23" s="265">
        <v>2</v>
      </c>
      <c r="E23" s="266">
        <v>5</v>
      </c>
      <c r="F23" s="267">
        <v>5</v>
      </c>
      <c r="G23" s="264">
        <v>4</v>
      </c>
      <c r="H23" s="265">
        <v>2</v>
      </c>
      <c r="I23" s="266">
        <v>1</v>
      </c>
      <c r="J23" s="267">
        <v>4</v>
      </c>
      <c r="K23" s="264">
        <v>7</v>
      </c>
      <c r="L23" s="265">
        <v>2</v>
      </c>
      <c r="M23" s="187" t="str">
        <f t="shared" si="0"/>
        <v>E</v>
      </c>
      <c r="N23" s="257" t="s">
        <v>75</v>
      </c>
      <c r="O23" s="257">
        <v>2</v>
      </c>
      <c r="Z23" s="127">
        <f>+Z22+1</f>
        <v>10</v>
      </c>
      <c r="AA23" s="127">
        <f>HLOOKUP($S$15,$C$11:$L44,Z23)</f>
        <v>8</v>
      </c>
      <c r="AB23" s="127">
        <f>HLOOKUP($V$15,$C$11:$L44,Z23)</f>
        <v>8</v>
      </c>
      <c r="AE23" s="127">
        <f t="shared" ref="AE23:AF23" si="2">IF($N20="Y",AA23,0)</f>
        <v>8</v>
      </c>
      <c r="AF23" s="127">
        <f t="shared" si="2"/>
        <v>8</v>
      </c>
      <c r="AH23" s="127" t="s">
        <v>80</v>
      </c>
    </row>
    <row r="24" spans="1:34" ht="15.75" x14ac:dyDescent="0.25">
      <c r="A24" s="127">
        <f t="shared" si="1"/>
        <v>6</v>
      </c>
      <c r="B24" s="134"/>
      <c r="C24" s="259"/>
      <c r="D24" s="260"/>
      <c r="E24" s="259"/>
      <c r="F24" s="259"/>
      <c r="G24" s="259"/>
      <c r="H24" s="260"/>
      <c r="I24" s="261"/>
      <c r="J24" s="259"/>
      <c r="K24" s="259"/>
      <c r="L24" s="260"/>
      <c r="M24" s="188" t="str">
        <f t="shared" si="0"/>
        <v/>
      </c>
      <c r="N24" s="256" t="s">
        <v>75</v>
      </c>
      <c r="O24" s="256">
        <v>2</v>
      </c>
      <c r="Z24" s="127">
        <f t="shared" ref="Z24:Z46" si="3">+Z23+1</f>
        <v>11</v>
      </c>
      <c r="AA24" s="127">
        <f>HLOOKUP($S$15,$C$11:$L45,Z24)</f>
        <v>7</v>
      </c>
      <c r="AB24" s="127">
        <f>HLOOKUP($V$15,$C$11:$L45,Z24)</f>
        <v>3</v>
      </c>
      <c r="AE24" s="127">
        <f t="shared" ref="AE24:AF24" si="4">IF($N21="Y",AA24,0)</f>
        <v>7</v>
      </c>
      <c r="AF24" s="127">
        <f t="shared" si="4"/>
        <v>3</v>
      </c>
    </row>
    <row r="25" spans="1:34" ht="15.75" x14ac:dyDescent="0.25">
      <c r="A25" s="127">
        <f t="shared" si="1"/>
        <v>7</v>
      </c>
      <c r="B25" s="263"/>
      <c r="C25" s="264"/>
      <c r="D25" s="265"/>
      <c r="E25" s="264"/>
      <c r="F25" s="264"/>
      <c r="G25" s="264"/>
      <c r="H25" s="265"/>
      <c r="I25" s="266"/>
      <c r="J25" s="264"/>
      <c r="K25" s="264"/>
      <c r="L25" s="265"/>
      <c r="M25" s="186" t="str">
        <f t="shared" si="0"/>
        <v/>
      </c>
      <c r="N25" s="257" t="s">
        <v>75</v>
      </c>
      <c r="O25" s="257">
        <v>2</v>
      </c>
      <c r="Z25" s="127">
        <f t="shared" si="3"/>
        <v>12</v>
      </c>
      <c r="AA25" s="127">
        <f>HLOOKUP($S$15,$C$11:$L46,Z25)</f>
        <v>1</v>
      </c>
      <c r="AB25" s="127">
        <f>HLOOKUP($V$15,$C$11:$L46,Z25)</f>
        <v>8</v>
      </c>
      <c r="AE25" s="127">
        <f t="shared" ref="AE25:AF25" si="5">IF($N22="Y",AA25,0)</f>
        <v>1</v>
      </c>
      <c r="AF25" s="127">
        <f t="shared" si="5"/>
        <v>8</v>
      </c>
    </row>
    <row r="26" spans="1:34" ht="15.75" x14ac:dyDescent="0.25">
      <c r="A26" s="127">
        <f t="shared" si="1"/>
        <v>8</v>
      </c>
      <c r="B26" s="263"/>
      <c r="C26" s="264"/>
      <c r="D26" s="265"/>
      <c r="E26" s="264"/>
      <c r="F26" s="264"/>
      <c r="G26" s="264"/>
      <c r="H26" s="265"/>
      <c r="I26" s="266"/>
      <c r="J26" s="264"/>
      <c r="K26" s="264"/>
      <c r="L26" s="265"/>
      <c r="M26" s="186" t="str">
        <f t="shared" si="0"/>
        <v/>
      </c>
      <c r="N26" s="257" t="s">
        <v>75</v>
      </c>
      <c r="O26" s="257">
        <v>2</v>
      </c>
      <c r="Z26" s="127">
        <f t="shared" si="3"/>
        <v>13</v>
      </c>
      <c r="AA26" s="127">
        <f>HLOOKUP($S$15,$C$11:$L47,Z26)</f>
        <v>7</v>
      </c>
      <c r="AB26" s="127">
        <f>HLOOKUP($V$15,$C$11:$L47,Z26)</f>
        <v>2</v>
      </c>
      <c r="AE26" s="127">
        <f t="shared" ref="AE26:AF26" si="6">IF($N23="Y",AA26,0)</f>
        <v>7</v>
      </c>
      <c r="AF26" s="127">
        <f t="shared" si="6"/>
        <v>2</v>
      </c>
    </row>
    <row r="27" spans="1:34" ht="15.75" x14ac:dyDescent="0.25">
      <c r="A27" s="127">
        <f t="shared" si="1"/>
        <v>9</v>
      </c>
      <c r="B27" s="263"/>
      <c r="C27" s="264"/>
      <c r="D27" s="265"/>
      <c r="E27" s="264"/>
      <c r="F27" s="264"/>
      <c r="G27" s="264"/>
      <c r="H27" s="265"/>
      <c r="I27" s="266"/>
      <c r="J27" s="264"/>
      <c r="K27" s="264"/>
      <c r="L27" s="265"/>
      <c r="M27" s="186" t="str">
        <f t="shared" si="0"/>
        <v/>
      </c>
      <c r="N27" s="257" t="s">
        <v>75</v>
      </c>
      <c r="O27" s="257">
        <v>2</v>
      </c>
      <c r="Z27" s="127">
        <f t="shared" si="3"/>
        <v>14</v>
      </c>
      <c r="AA27" s="127">
        <f>HLOOKUP($S$15,$C$11:$L48,Z27)</f>
        <v>0</v>
      </c>
      <c r="AB27" s="127">
        <f>HLOOKUP($V$15,$C$11:$L48,Z27)</f>
        <v>0</v>
      </c>
      <c r="AE27" s="127">
        <f t="shared" ref="AE27:AF27" si="7">IF($N24="Y",AA27,0)</f>
        <v>0</v>
      </c>
      <c r="AF27" s="127">
        <f t="shared" si="7"/>
        <v>0</v>
      </c>
    </row>
    <row r="28" spans="1:34" ht="16.5" thickBot="1" x14ac:dyDescent="0.3">
      <c r="A28" s="127">
        <f t="shared" si="1"/>
        <v>10</v>
      </c>
      <c r="B28" s="268"/>
      <c r="C28" s="269"/>
      <c r="D28" s="270"/>
      <c r="E28" s="269"/>
      <c r="F28" s="269"/>
      <c r="G28" s="269"/>
      <c r="H28" s="270"/>
      <c r="I28" s="271"/>
      <c r="J28" s="269"/>
      <c r="K28" s="269"/>
      <c r="L28" s="270"/>
      <c r="M28" s="187" t="str">
        <f t="shared" si="0"/>
        <v/>
      </c>
      <c r="N28" s="258" t="s">
        <v>75</v>
      </c>
      <c r="O28" s="258">
        <v>2</v>
      </c>
      <c r="Z28" s="127">
        <f t="shared" si="3"/>
        <v>15</v>
      </c>
      <c r="AA28" s="127">
        <f>HLOOKUP($S$15,$C$11:$L49,Z28)</f>
        <v>0</v>
      </c>
      <c r="AB28" s="127">
        <f>HLOOKUP($V$15,$C$11:$L49,Z28)</f>
        <v>0</v>
      </c>
      <c r="AE28" s="127">
        <f t="shared" ref="AE28:AF28" si="8">IF($N25="Y",AA28,0)</f>
        <v>0</v>
      </c>
      <c r="AF28" s="127">
        <f t="shared" si="8"/>
        <v>0</v>
      </c>
    </row>
    <row r="29" spans="1:34" ht="15.75" x14ac:dyDescent="0.25">
      <c r="A29" s="127">
        <f t="shared" si="1"/>
        <v>11</v>
      </c>
      <c r="B29" s="134"/>
      <c r="C29" s="264"/>
      <c r="D29" s="265"/>
      <c r="E29" s="266"/>
      <c r="F29" s="267"/>
      <c r="G29" s="264"/>
      <c r="H29" s="264"/>
      <c r="I29" s="266"/>
      <c r="J29" s="267"/>
      <c r="K29" s="264"/>
      <c r="L29" s="265"/>
      <c r="M29" s="189" t="str">
        <f t="shared" si="0"/>
        <v/>
      </c>
      <c r="N29" s="257" t="s">
        <v>75</v>
      </c>
      <c r="O29" s="257">
        <v>2</v>
      </c>
      <c r="Z29" s="127">
        <f t="shared" si="3"/>
        <v>16</v>
      </c>
      <c r="AA29" s="127">
        <f>HLOOKUP($S$15,$C$11:$L50,Z29)</f>
        <v>0</v>
      </c>
      <c r="AB29" s="127">
        <f>HLOOKUP($V$15,$C$11:$L50,Z29)</f>
        <v>0</v>
      </c>
      <c r="AE29" s="127">
        <f t="shared" ref="AE29:AF29" si="9">IF($N26="Y",AA29,0)</f>
        <v>0</v>
      </c>
      <c r="AF29" s="127">
        <f t="shared" si="9"/>
        <v>0</v>
      </c>
    </row>
    <row r="30" spans="1:34" ht="15.75" x14ac:dyDescent="0.25">
      <c r="A30" s="127">
        <f t="shared" si="1"/>
        <v>12</v>
      </c>
      <c r="B30" s="263"/>
      <c r="C30" s="264"/>
      <c r="D30" s="265"/>
      <c r="E30" s="266"/>
      <c r="F30" s="267"/>
      <c r="G30" s="264"/>
      <c r="H30" s="264"/>
      <c r="I30" s="266"/>
      <c r="J30" s="267"/>
      <c r="K30" s="264"/>
      <c r="L30" s="265"/>
      <c r="M30" s="189" t="str">
        <f t="shared" si="0"/>
        <v/>
      </c>
      <c r="N30" s="257" t="s">
        <v>75</v>
      </c>
      <c r="O30" s="257">
        <v>2</v>
      </c>
      <c r="Z30" s="127">
        <f t="shared" si="3"/>
        <v>17</v>
      </c>
      <c r="AA30" s="127">
        <f>HLOOKUP($S$15,$C$11:$L51,Z30)</f>
        <v>0</v>
      </c>
      <c r="AB30" s="127">
        <f>HLOOKUP($V$15,$C$11:$L51,Z30)</f>
        <v>0</v>
      </c>
      <c r="AE30" s="127">
        <f t="shared" ref="AE30:AF30" si="10">IF($N27="Y",AA30,0)</f>
        <v>0</v>
      </c>
      <c r="AF30" s="127">
        <f t="shared" si="10"/>
        <v>0</v>
      </c>
    </row>
    <row r="31" spans="1:34" ht="15.75" x14ac:dyDescent="0.25">
      <c r="A31" s="127">
        <f t="shared" si="1"/>
        <v>13</v>
      </c>
      <c r="B31" s="263"/>
      <c r="C31" s="264"/>
      <c r="D31" s="265"/>
      <c r="E31" s="266"/>
      <c r="F31" s="267"/>
      <c r="G31" s="264"/>
      <c r="H31" s="264"/>
      <c r="I31" s="266"/>
      <c r="J31" s="267"/>
      <c r="K31" s="264"/>
      <c r="L31" s="265"/>
      <c r="M31" s="189" t="str">
        <f t="shared" si="0"/>
        <v/>
      </c>
      <c r="N31" s="257" t="s">
        <v>75</v>
      </c>
      <c r="O31" s="257">
        <v>2</v>
      </c>
      <c r="Z31" s="127">
        <f t="shared" si="3"/>
        <v>18</v>
      </c>
      <c r="AA31" s="127">
        <f>HLOOKUP($S$15,$C$11:$L52,Z31)</f>
        <v>0</v>
      </c>
      <c r="AB31" s="127">
        <f>HLOOKUP($V$15,$C$11:$L52,Z31)</f>
        <v>0</v>
      </c>
      <c r="AE31" s="127">
        <f t="shared" ref="AE31:AF31" si="11">IF($N28="Y",AA31,0)</f>
        <v>0</v>
      </c>
      <c r="AF31" s="127">
        <f t="shared" si="11"/>
        <v>0</v>
      </c>
    </row>
    <row r="32" spans="1:34" ht="15.75" x14ac:dyDescent="0.25">
      <c r="A32" s="127">
        <f t="shared" si="1"/>
        <v>14</v>
      </c>
      <c r="B32" s="263"/>
      <c r="C32" s="264"/>
      <c r="D32" s="265"/>
      <c r="E32" s="266"/>
      <c r="F32" s="267"/>
      <c r="G32" s="264"/>
      <c r="H32" s="264"/>
      <c r="I32" s="266"/>
      <c r="J32" s="267"/>
      <c r="K32" s="264"/>
      <c r="L32" s="265"/>
      <c r="M32" s="189" t="str">
        <f t="shared" si="0"/>
        <v/>
      </c>
      <c r="N32" s="257" t="s">
        <v>75</v>
      </c>
      <c r="O32" s="257">
        <v>2</v>
      </c>
      <c r="Z32" s="127">
        <f t="shared" si="3"/>
        <v>19</v>
      </c>
      <c r="AA32" s="127">
        <f>HLOOKUP($S$15,$C$11:$L53,Z32)</f>
        <v>0</v>
      </c>
      <c r="AB32" s="127">
        <f>HLOOKUP($V$15,$C$11:$L53,Z32)</f>
        <v>0</v>
      </c>
      <c r="AE32" s="127">
        <f t="shared" ref="AE32:AF32" si="12">IF($N29="Y",AA32,0)</f>
        <v>0</v>
      </c>
      <c r="AF32" s="127">
        <f t="shared" si="12"/>
        <v>0</v>
      </c>
    </row>
    <row r="33" spans="1:32" ht="16.5" thickBot="1" x14ac:dyDescent="0.3">
      <c r="A33" s="127">
        <f t="shared" si="1"/>
        <v>15</v>
      </c>
      <c r="B33" s="268"/>
      <c r="C33" s="264"/>
      <c r="D33" s="265"/>
      <c r="E33" s="266"/>
      <c r="F33" s="267"/>
      <c r="G33" s="264"/>
      <c r="H33" s="264"/>
      <c r="I33" s="266"/>
      <c r="J33" s="267"/>
      <c r="K33" s="264"/>
      <c r="L33" s="265"/>
      <c r="M33" s="189" t="str">
        <f t="shared" si="0"/>
        <v/>
      </c>
      <c r="N33" s="257" t="s">
        <v>75</v>
      </c>
      <c r="O33" s="257">
        <v>2</v>
      </c>
      <c r="Z33" s="127">
        <f t="shared" si="3"/>
        <v>20</v>
      </c>
      <c r="AA33" s="127">
        <f>HLOOKUP($S$15,$C$11:$L54,Z33)</f>
        <v>0</v>
      </c>
      <c r="AB33" s="127">
        <f>HLOOKUP($V$15,$C$11:$L54,Z33)</f>
        <v>0</v>
      </c>
      <c r="AE33" s="127">
        <f t="shared" ref="AE33:AF33" si="13">IF($N30="Y",AA33,0)</f>
        <v>0</v>
      </c>
      <c r="AF33" s="127">
        <f t="shared" si="13"/>
        <v>0</v>
      </c>
    </row>
    <row r="34" spans="1:32" ht="15.75" x14ac:dyDescent="0.25">
      <c r="A34" s="127">
        <f t="shared" si="1"/>
        <v>16</v>
      </c>
      <c r="B34" s="134"/>
      <c r="C34" s="259"/>
      <c r="D34" s="260"/>
      <c r="E34" s="262"/>
      <c r="F34" s="262"/>
      <c r="G34" s="259"/>
      <c r="H34" s="260"/>
      <c r="I34" s="259"/>
      <c r="J34" s="262"/>
      <c r="K34" s="259"/>
      <c r="L34" s="260"/>
      <c r="M34" s="188" t="str">
        <f t="shared" si="0"/>
        <v/>
      </c>
      <c r="N34" s="256" t="s">
        <v>75</v>
      </c>
      <c r="O34" s="256">
        <v>2</v>
      </c>
      <c r="Z34" s="127">
        <f t="shared" si="3"/>
        <v>21</v>
      </c>
      <c r="AA34" s="127">
        <f>HLOOKUP($S$15,$C$11:$L55,Z34)</f>
        <v>0</v>
      </c>
      <c r="AB34" s="127">
        <f>HLOOKUP($V$15,$C$11:$L55,Z34)</f>
        <v>0</v>
      </c>
      <c r="AE34" s="127">
        <f t="shared" ref="AE34:AF34" si="14">IF($N31="Y",AA34,0)</f>
        <v>0</v>
      </c>
      <c r="AF34" s="127">
        <f t="shared" si="14"/>
        <v>0</v>
      </c>
    </row>
    <row r="35" spans="1:32" ht="15.75" x14ac:dyDescent="0.25">
      <c r="A35" s="127">
        <f t="shared" si="1"/>
        <v>17</v>
      </c>
      <c r="B35" s="263"/>
      <c r="C35" s="264"/>
      <c r="D35" s="265"/>
      <c r="E35" s="267"/>
      <c r="F35" s="267"/>
      <c r="G35" s="264"/>
      <c r="H35" s="265"/>
      <c r="I35" s="264"/>
      <c r="J35" s="267"/>
      <c r="K35" s="264"/>
      <c r="L35" s="265"/>
      <c r="M35" s="186" t="str">
        <f t="shared" si="0"/>
        <v/>
      </c>
      <c r="N35" s="257" t="s">
        <v>75</v>
      </c>
      <c r="O35" s="257">
        <v>2</v>
      </c>
      <c r="Z35" s="127">
        <f t="shared" si="3"/>
        <v>22</v>
      </c>
      <c r="AA35" s="127">
        <f>HLOOKUP($S$15,$C$11:$L56,Z35)</f>
        <v>0</v>
      </c>
      <c r="AB35" s="127">
        <f>HLOOKUP($V$15,$C$11:$L56,Z35)</f>
        <v>0</v>
      </c>
      <c r="AE35" s="127">
        <f t="shared" ref="AE35:AF35" si="15">IF($N32="Y",AA35,0)</f>
        <v>0</v>
      </c>
      <c r="AF35" s="127">
        <f t="shared" si="15"/>
        <v>0</v>
      </c>
    </row>
    <row r="36" spans="1:32" ht="15.75" x14ac:dyDescent="0.25">
      <c r="A36" s="127">
        <f t="shared" si="1"/>
        <v>18</v>
      </c>
      <c r="B36" s="263"/>
      <c r="C36" s="264"/>
      <c r="D36" s="265"/>
      <c r="E36" s="267"/>
      <c r="F36" s="267"/>
      <c r="G36" s="264"/>
      <c r="H36" s="265"/>
      <c r="I36" s="264"/>
      <c r="J36" s="267"/>
      <c r="K36" s="264"/>
      <c r="L36" s="265"/>
      <c r="M36" s="186" t="str">
        <f t="shared" si="0"/>
        <v/>
      </c>
      <c r="N36" s="257" t="s">
        <v>75</v>
      </c>
      <c r="O36" s="257">
        <v>2</v>
      </c>
      <c r="Z36" s="127">
        <f t="shared" si="3"/>
        <v>23</v>
      </c>
      <c r="AA36" s="127">
        <f>HLOOKUP($S$15,$C$11:$L57,Z36)</f>
        <v>0</v>
      </c>
      <c r="AB36" s="127">
        <f>HLOOKUP($V$15,$C$11:$L57,Z36)</f>
        <v>0</v>
      </c>
      <c r="AE36" s="127">
        <f t="shared" ref="AE36:AF36" si="16">IF($N33="Y",AA36,0)</f>
        <v>0</v>
      </c>
      <c r="AF36" s="127">
        <f t="shared" si="16"/>
        <v>0</v>
      </c>
    </row>
    <row r="37" spans="1:32" ht="15.75" x14ac:dyDescent="0.25">
      <c r="A37" s="127">
        <f t="shared" si="1"/>
        <v>19</v>
      </c>
      <c r="B37" s="263"/>
      <c r="C37" s="264"/>
      <c r="D37" s="265"/>
      <c r="E37" s="267"/>
      <c r="F37" s="267"/>
      <c r="G37" s="264"/>
      <c r="H37" s="265"/>
      <c r="I37" s="264"/>
      <c r="J37" s="267"/>
      <c r="K37" s="264"/>
      <c r="L37" s="265"/>
      <c r="M37" s="186" t="str">
        <f t="shared" si="0"/>
        <v/>
      </c>
      <c r="N37" s="257" t="s">
        <v>75</v>
      </c>
      <c r="O37" s="257">
        <v>2</v>
      </c>
      <c r="Z37" s="127">
        <f t="shared" si="3"/>
        <v>24</v>
      </c>
      <c r="AA37" s="127">
        <f>HLOOKUP($S$15,$C$11:$L58,Z37)</f>
        <v>0</v>
      </c>
      <c r="AB37" s="127">
        <f>HLOOKUP($V$15,$C$11:$L58,Z37)</f>
        <v>0</v>
      </c>
      <c r="AE37" s="127">
        <f t="shared" ref="AE37:AF37" si="17">IF($N34="Y",AA37,0)</f>
        <v>0</v>
      </c>
      <c r="AF37" s="127">
        <f t="shared" si="17"/>
        <v>0</v>
      </c>
    </row>
    <row r="38" spans="1:32" ht="16.5" thickBot="1" x14ac:dyDescent="0.3">
      <c r="A38" s="127">
        <f t="shared" si="1"/>
        <v>20</v>
      </c>
      <c r="B38" s="268"/>
      <c r="C38" s="269"/>
      <c r="D38" s="270"/>
      <c r="E38" s="272"/>
      <c r="F38" s="272"/>
      <c r="G38" s="269"/>
      <c r="H38" s="270"/>
      <c r="I38" s="269"/>
      <c r="J38" s="272"/>
      <c r="K38" s="269"/>
      <c r="L38" s="270"/>
      <c r="M38" s="187" t="str">
        <f t="shared" si="0"/>
        <v/>
      </c>
      <c r="N38" s="258" t="s">
        <v>75</v>
      </c>
      <c r="O38" s="258">
        <v>2</v>
      </c>
      <c r="Z38" s="127">
        <f t="shared" si="3"/>
        <v>25</v>
      </c>
      <c r="AA38" s="127">
        <f>HLOOKUP($S$15,$C$11:$L59,Z38)</f>
        <v>0</v>
      </c>
      <c r="AB38" s="127">
        <f>HLOOKUP($V$15,$C$11:$L59,Z38)</f>
        <v>0</v>
      </c>
      <c r="AE38" s="127">
        <f t="shared" ref="AE38:AF38" si="18">IF($N35="Y",AA38,0)</f>
        <v>0</v>
      </c>
      <c r="AF38" s="127">
        <f t="shared" si="18"/>
        <v>0</v>
      </c>
    </row>
    <row r="39" spans="1:32" ht="15.75" x14ac:dyDescent="0.25">
      <c r="A39" s="127">
        <f t="shared" si="1"/>
        <v>21</v>
      </c>
      <c r="B39" s="134"/>
      <c r="C39" s="264"/>
      <c r="D39" s="265"/>
      <c r="E39" s="266"/>
      <c r="F39" s="267"/>
      <c r="G39" s="264"/>
      <c r="H39" s="265"/>
      <c r="I39" s="266"/>
      <c r="J39" s="259"/>
      <c r="K39" s="264"/>
      <c r="L39" s="265"/>
      <c r="M39" s="188" t="str">
        <f t="shared" si="0"/>
        <v/>
      </c>
      <c r="N39" s="256" t="s">
        <v>75</v>
      </c>
      <c r="O39" s="257">
        <v>2</v>
      </c>
      <c r="Z39" s="127">
        <f t="shared" si="3"/>
        <v>26</v>
      </c>
      <c r="AA39" s="127">
        <f>HLOOKUP($S$15,$C$11:$L60,Z39)</f>
        <v>0</v>
      </c>
      <c r="AB39" s="127">
        <f>HLOOKUP($V$15,$C$11:$L60,Z39)</f>
        <v>0</v>
      </c>
      <c r="AE39" s="127">
        <f t="shared" ref="AE39:AF39" si="19">IF($N36="Y",AA39,0)</f>
        <v>0</v>
      </c>
      <c r="AF39" s="127">
        <f t="shared" si="19"/>
        <v>0</v>
      </c>
    </row>
    <row r="40" spans="1:32" ht="15.75" x14ac:dyDescent="0.25">
      <c r="A40" s="127">
        <f t="shared" si="1"/>
        <v>22</v>
      </c>
      <c r="B40" s="263"/>
      <c r="C40" s="264"/>
      <c r="D40" s="265"/>
      <c r="E40" s="266"/>
      <c r="F40" s="267"/>
      <c r="G40" s="264"/>
      <c r="H40" s="265"/>
      <c r="I40" s="266"/>
      <c r="J40" s="264"/>
      <c r="K40" s="264"/>
      <c r="L40" s="265"/>
      <c r="M40" s="186" t="str">
        <f t="shared" si="0"/>
        <v/>
      </c>
      <c r="N40" s="257" t="s">
        <v>75</v>
      </c>
      <c r="O40" s="257">
        <v>2</v>
      </c>
      <c r="Z40" s="127">
        <f t="shared" si="3"/>
        <v>27</v>
      </c>
      <c r="AA40" s="127">
        <f>HLOOKUP($S$15,$C$11:$L61,Z40)</f>
        <v>0</v>
      </c>
      <c r="AB40" s="127">
        <f>HLOOKUP($V$15,$C$11:$L61,Z40)</f>
        <v>0</v>
      </c>
      <c r="AE40" s="127">
        <f t="shared" ref="AE40:AF40" si="20">IF($N37="Y",AA40,0)</f>
        <v>0</v>
      </c>
      <c r="AF40" s="127">
        <f t="shared" si="20"/>
        <v>0</v>
      </c>
    </row>
    <row r="41" spans="1:32" ht="15.75" x14ac:dyDescent="0.25">
      <c r="A41" s="127">
        <f t="shared" si="1"/>
        <v>23</v>
      </c>
      <c r="B41" s="263"/>
      <c r="C41" s="264"/>
      <c r="D41" s="265"/>
      <c r="E41" s="266"/>
      <c r="F41" s="267"/>
      <c r="G41" s="264"/>
      <c r="H41" s="265"/>
      <c r="I41" s="266"/>
      <c r="J41" s="264"/>
      <c r="K41" s="264"/>
      <c r="L41" s="265"/>
      <c r="M41" s="186" t="str">
        <f t="shared" si="0"/>
        <v/>
      </c>
      <c r="N41" s="257" t="s">
        <v>75</v>
      </c>
      <c r="O41" s="257">
        <v>2</v>
      </c>
      <c r="Z41" s="127">
        <f t="shared" si="3"/>
        <v>28</v>
      </c>
      <c r="AA41" s="127">
        <f>HLOOKUP($S$15,$C$11:$L62,Z41)</f>
        <v>0</v>
      </c>
      <c r="AB41" s="127">
        <f>HLOOKUP($V$15,$C$11:$L62,Z41)</f>
        <v>0</v>
      </c>
      <c r="AE41" s="127">
        <f t="shared" ref="AE41:AF41" si="21">IF($N38="Y",AA41,0)</f>
        <v>0</v>
      </c>
      <c r="AF41" s="127">
        <f t="shared" si="21"/>
        <v>0</v>
      </c>
    </row>
    <row r="42" spans="1:32" ht="15.75" x14ac:dyDescent="0.25">
      <c r="A42" s="127">
        <f t="shared" si="1"/>
        <v>24</v>
      </c>
      <c r="B42" s="263"/>
      <c r="C42" s="264"/>
      <c r="D42" s="265"/>
      <c r="E42" s="266"/>
      <c r="F42" s="267"/>
      <c r="G42" s="264"/>
      <c r="H42" s="265"/>
      <c r="I42" s="266"/>
      <c r="J42" s="264"/>
      <c r="K42" s="264"/>
      <c r="L42" s="265"/>
      <c r="M42" s="186" t="str">
        <f t="shared" si="0"/>
        <v/>
      </c>
      <c r="N42" s="257" t="s">
        <v>75</v>
      </c>
      <c r="O42" s="257">
        <v>2</v>
      </c>
      <c r="Z42" s="127">
        <f t="shared" si="3"/>
        <v>29</v>
      </c>
      <c r="AA42" s="127">
        <f>HLOOKUP($S$15,$C$11:$L63,Z42)</f>
        <v>0</v>
      </c>
      <c r="AB42" s="127">
        <f>HLOOKUP($V$15,$C$11:$L63,Z42)</f>
        <v>0</v>
      </c>
      <c r="AE42" s="127">
        <f t="shared" ref="AE42:AF42" si="22">IF($N39="Y",AA42,0)</f>
        <v>0</v>
      </c>
      <c r="AF42" s="127">
        <f t="shared" si="22"/>
        <v>0</v>
      </c>
    </row>
    <row r="43" spans="1:32" ht="16.5" thickBot="1" x14ac:dyDescent="0.3">
      <c r="A43" s="127">
        <f t="shared" si="1"/>
        <v>25</v>
      </c>
      <c r="B43" s="268"/>
      <c r="C43" s="269"/>
      <c r="D43" s="270"/>
      <c r="E43" s="271"/>
      <c r="F43" s="272"/>
      <c r="G43" s="269"/>
      <c r="H43" s="270"/>
      <c r="I43" s="271"/>
      <c r="J43" s="269"/>
      <c r="K43" s="269"/>
      <c r="L43" s="270"/>
      <c r="M43" s="187" t="str">
        <f t="shared" si="0"/>
        <v/>
      </c>
      <c r="N43" s="258" t="s">
        <v>75</v>
      </c>
      <c r="O43" s="258">
        <v>2</v>
      </c>
      <c r="Z43" s="127">
        <f t="shared" si="3"/>
        <v>30</v>
      </c>
      <c r="AA43" s="127">
        <f>HLOOKUP($S$15,$C$11:$L64,Z43)</f>
        <v>0</v>
      </c>
      <c r="AB43" s="127">
        <f>HLOOKUP($V$15,$C$11:$L64,Z43)</f>
        <v>0</v>
      </c>
      <c r="AE43" s="127">
        <f t="shared" ref="AE43:AF43" si="23">IF($N40="Y",AA43,0)</f>
        <v>0</v>
      </c>
      <c r="AF43" s="127">
        <f t="shared" si="23"/>
        <v>0</v>
      </c>
    </row>
    <row r="44" spans="1:32" ht="15.75" thickBot="1" x14ac:dyDescent="0.3">
      <c r="Z44" s="127">
        <f t="shared" si="3"/>
        <v>31</v>
      </c>
      <c r="AA44" s="127">
        <f>HLOOKUP($S$15,$C$11:$L65,Z44)</f>
        <v>0</v>
      </c>
      <c r="AB44" s="127">
        <f>HLOOKUP($V$15,$C$11:$L65,Z44)</f>
        <v>0</v>
      </c>
      <c r="AE44" s="127">
        <f t="shared" ref="AE44:AF44" si="24">IF($N41="Y",AA44,0)</f>
        <v>0</v>
      </c>
      <c r="AF44" s="127">
        <f t="shared" si="24"/>
        <v>0</v>
      </c>
    </row>
    <row r="45" spans="1:32" ht="15.75" thickBot="1" x14ac:dyDescent="0.3">
      <c r="E45" s="190" t="s">
        <v>102</v>
      </c>
      <c r="F45" s="191"/>
      <c r="G45" s="191"/>
      <c r="H45" s="192"/>
      <c r="Z45" s="127">
        <f t="shared" si="3"/>
        <v>32</v>
      </c>
      <c r="AA45" s="127">
        <f>HLOOKUP($S$15,$C$11:$L66,Z45)</f>
        <v>0</v>
      </c>
      <c r="AB45" s="127">
        <f>HLOOKUP($V$15,$C$11:$L66,Z45)</f>
        <v>0</v>
      </c>
      <c r="AE45" s="127">
        <f t="shared" ref="AE45:AF45" si="25">IF($N42="Y",AA45,0)</f>
        <v>0</v>
      </c>
      <c r="AF45" s="127">
        <f t="shared" si="25"/>
        <v>0</v>
      </c>
    </row>
    <row r="46" spans="1:32" x14ac:dyDescent="0.25">
      <c r="Z46" s="127">
        <f t="shared" si="3"/>
        <v>33</v>
      </c>
      <c r="AA46" s="127">
        <f>HLOOKUP($S$15,$C$11:$L67,Z46)</f>
        <v>0</v>
      </c>
      <c r="AB46" s="127">
        <f>HLOOKUP($V$15,$C$11:$L67,Z46)</f>
        <v>0</v>
      </c>
      <c r="AE46" s="127">
        <f t="shared" ref="AE46:AF46" si="26">IF($N43="Y",AA46,0)</f>
        <v>0</v>
      </c>
      <c r="AF46" s="127">
        <f t="shared" si="26"/>
        <v>0</v>
      </c>
    </row>
  </sheetData>
  <mergeCells count="25">
    <mergeCell ref="Q16:S16"/>
    <mergeCell ref="T16:V16"/>
    <mergeCell ref="O17:O18"/>
    <mergeCell ref="E45:H45"/>
    <mergeCell ref="Q18:X18"/>
    <mergeCell ref="Q13:V13"/>
    <mergeCell ref="Q2:V2"/>
    <mergeCell ref="W11:X11"/>
    <mergeCell ref="B15:B18"/>
    <mergeCell ref="C17:L17"/>
    <mergeCell ref="C18:L18"/>
    <mergeCell ref="N17:N18"/>
    <mergeCell ref="I15:L15"/>
    <mergeCell ref="B5:L5"/>
    <mergeCell ref="B6:E6"/>
    <mergeCell ref="K6:L6"/>
    <mergeCell ref="B8:C8"/>
    <mergeCell ref="D8:F8"/>
    <mergeCell ref="I8:L8"/>
    <mergeCell ref="B10:L10"/>
    <mergeCell ref="T15:U15"/>
    <mergeCell ref="Q15:R15"/>
    <mergeCell ref="B2:L2"/>
    <mergeCell ref="B3:L3"/>
    <mergeCell ref="B4:L4"/>
  </mergeCells>
  <dataValidations count="4">
    <dataValidation type="list" allowBlank="1" showInputMessage="1" showErrorMessage="1" sqref="AD22:AD46 N19:N43">
      <formula1>$AH$22:$AH$23</formula1>
    </dataValidation>
    <dataValidation type="whole" allowBlank="1" showInputMessage="1" showErrorMessage="1" error="1-10 choice" sqref="S15">
      <formula1>1</formula1>
      <formula2>10</formula2>
    </dataValidation>
    <dataValidation type="whole" allowBlank="1" showInputMessage="1" showErrorMessage="1" error="1-10 Choice" sqref="V15">
      <formula1>1</formula1>
      <formula2>10</formula2>
    </dataValidation>
    <dataValidation type="whole" allowBlank="1" showInputMessage="1" showErrorMessage="1" error="1,2 or 3 only_x000a_1 = Small_x000a_2 = Medium_x000a_3 = Large" sqref="O19:O43">
      <formula1>1</formula1>
      <formula2>3</formula2>
    </dataValidation>
  </dataValidations>
  <hyperlinks>
    <hyperlink ref="F6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zoomScaleNormal="100" workbookViewId="0">
      <selection activeCell="C3" sqref="C3:H3"/>
    </sheetView>
  </sheetViews>
  <sheetFormatPr defaultRowHeight="15" x14ac:dyDescent="0.25"/>
  <cols>
    <col min="1" max="2" width="9.140625" style="217"/>
    <col min="3" max="3" width="28.85546875" style="217" customWidth="1"/>
    <col min="4" max="5" width="25" style="217" customWidth="1"/>
    <col min="6" max="6" width="2.7109375" style="217" customWidth="1"/>
    <col min="7" max="8" width="29.42578125" style="217" customWidth="1"/>
    <col min="9" max="16384" width="9.140625" style="217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233" t="s">
        <v>116</v>
      </c>
      <c r="D3" s="234"/>
      <c r="E3" s="234"/>
      <c r="F3" s="234"/>
      <c r="G3" s="234"/>
      <c r="H3" s="235"/>
      <c r="I3" s="218"/>
      <c r="J3" s="218"/>
      <c r="K3" s="218"/>
      <c r="L3" s="218"/>
      <c r="M3" s="218"/>
      <c r="N3" s="218"/>
      <c r="O3" s="218"/>
    </row>
    <row r="4" spans="2:15" ht="15.75" thickBot="1" x14ac:dyDescent="0.3">
      <c r="C4" s="219"/>
      <c r="D4" s="220"/>
      <c r="E4" s="221"/>
      <c r="F4" s="220"/>
      <c r="G4" s="222"/>
      <c r="H4" s="220"/>
      <c r="I4" s="220"/>
      <c r="J4" s="220"/>
      <c r="K4" s="220"/>
      <c r="L4" s="220"/>
      <c r="M4" s="220"/>
      <c r="N4" s="220"/>
      <c r="O4" s="220"/>
    </row>
    <row r="5" spans="2:15" ht="45.75" customHeight="1" thickBot="1" x14ac:dyDescent="0.3">
      <c r="C5" s="211" t="s">
        <v>118</v>
      </c>
      <c r="D5" s="241">
        <v>5</v>
      </c>
      <c r="E5" s="213" t="s">
        <v>103</v>
      </c>
      <c r="F5" s="214"/>
      <c r="G5" s="204" t="s">
        <v>117</v>
      </c>
      <c r="H5" s="205"/>
      <c r="I5" s="220"/>
      <c r="J5" s="220"/>
      <c r="K5" s="220"/>
      <c r="L5" s="220"/>
      <c r="M5" s="220"/>
      <c r="N5" s="220"/>
      <c r="O5" s="220"/>
    </row>
    <row r="6" spans="2:15" ht="45.75" customHeight="1" thickBot="1" x14ac:dyDescent="0.3">
      <c r="C6" s="212" t="s">
        <v>119</v>
      </c>
      <c r="D6" s="241">
        <v>1</v>
      </c>
      <c r="E6" s="213" t="s">
        <v>104</v>
      </c>
      <c r="F6" s="214"/>
      <c r="G6" s="209" t="s">
        <v>105</v>
      </c>
      <c r="H6" s="210"/>
      <c r="I6" s="220"/>
      <c r="J6" s="220"/>
      <c r="K6" s="220"/>
      <c r="L6" s="220"/>
      <c r="M6" s="220"/>
      <c r="N6" s="220"/>
      <c r="O6" s="220"/>
    </row>
    <row r="7" spans="2:15" ht="15.75" thickBot="1" x14ac:dyDescent="0.3">
      <c r="C7" s="220"/>
      <c r="D7" s="223"/>
      <c r="E7" s="224"/>
      <c r="F7" s="220"/>
      <c r="G7" s="220"/>
      <c r="H7" s="220"/>
      <c r="I7" s="220"/>
      <c r="J7" s="220"/>
      <c r="K7" s="220"/>
      <c r="L7" s="220"/>
      <c r="M7" s="220"/>
      <c r="N7" s="220"/>
      <c r="O7" s="220"/>
    </row>
    <row r="8" spans="2:15" ht="43.5" customHeight="1" thickBot="1" x14ac:dyDescent="0.3">
      <c r="C8" s="216" t="s">
        <v>113</v>
      </c>
      <c r="D8" s="215" t="s">
        <v>114</v>
      </c>
      <c r="E8" s="215" t="s">
        <v>115</v>
      </c>
      <c r="F8" s="225"/>
      <c r="G8" s="236" t="s">
        <v>106</v>
      </c>
      <c r="H8" s="236" t="s">
        <v>107</v>
      </c>
      <c r="I8" s="225"/>
      <c r="J8" s="225"/>
      <c r="K8" s="225"/>
      <c r="L8" s="225"/>
      <c r="M8" s="225"/>
      <c r="N8" s="225"/>
      <c r="O8" s="225"/>
    </row>
    <row r="9" spans="2:15" ht="15.75" x14ac:dyDescent="0.25">
      <c r="B9" s="238">
        <v>1</v>
      </c>
      <c r="C9" s="242"/>
      <c r="D9" s="243"/>
      <c r="E9" s="243"/>
      <c r="F9" s="222"/>
      <c r="G9" s="237" t="str">
        <f>IF(D9&lt;&gt;"",(D9-$D$6)*8/($D$5-$D$6)+1,"")</f>
        <v/>
      </c>
      <c r="H9" s="201" t="str">
        <f>IF(E9&lt;&gt;"",(E9-$D$6)*8/($D$5-$D$6)+1,"")</f>
        <v/>
      </c>
      <c r="I9" s="226"/>
      <c r="J9" s="226"/>
      <c r="K9" s="226"/>
      <c r="L9" s="226"/>
      <c r="M9" s="226"/>
      <c r="N9" s="226"/>
      <c r="O9" s="226"/>
    </row>
    <row r="10" spans="2:15" ht="15.75" x14ac:dyDescent="0.25">
      <c r="B10" s="239">
        <v>2</v>
      </c>
      <c r="C10" s="244"/>
      <c r="D10" s="245"/>
      <c r="E10" s="245"/>
      <c r="F10" s="222"/>
      <c r="G10" s="202" t="str">
        <f t="shared" ref="G10:H58" si="0">IF(D10&lt;&gt;"",(D10-$D$6)*8/($D$5-$D$6)+1,"")</f>
        <v/>
      </c>
      <c r="H10" s="202" t="str">
        <f t="shared" si="0"/>
        <v/>
      </c>
      <c r="I10" s="226"/>
      <c r="J10" s="226"/>
      <c r="K10" s="226"/>
      <c r="L10" s="226"/>
      <c r="M10" s="226"/>
      <c r="N10" s="226"/>
      <c r="O10" s="226"/>
    </row>
    <row r="11" spans="2:15" ht="15.75" x14ac:dyDescent="0.25">
      <c r="B11" s="239">
        <v>3</v>
      </c>
      <c r="C11" s="244"/>
      <c r="D11" s="245"/>
      <c r="E11" s="245"/>
      <c r="F11" s="222"/>
      <c r="G11" s="202" t="str">
        <f t="shared" si="0"/>
        <v/>
      </c>
      <c r="H11" s="202" t="str">
        <f t="shared" si="0"/>
        <v/>
      </c>
      <c r="I11" s="226"/>
      <c r="J11" s="226"/>
      <c r="K11" s="226"/>
      <c r="L11" s="226"/>
      <c r="M11" s="226"/>
      <c r="N11" s="226"/>
      <c r="O11" s="226"/>
    </row>
    <row r="12" spans="2:15" ht="15.75" x14ac:dyDescent="0.25">
      <c r="B12" s="239">
        <v>4</v>
      </c>
      <c r="C12" s="244"/>
      <c r="D12" s="245"/>
      <c r="E12" s="245"/>
      <c r="F12" s="222"/>
      <c r="G12" s="202" t="str">
        <f t="shared" si="0"/>
        <v/>
      </c>
      <c r="H12" s="202" t="str">
        <f t="shared" si="0"/>
        <v/>
      </c>
      <c r="I12" s="226"/>
      <c r="J12" s="226"/>
      <c r="K12" s="226"/>
      <c r="L12" s="226"/>
      <c r="M12" s="226"/>
      <c r="N12" s="226"/>
      <c r="O12" s="226"/>
    </row>
    <row r="13" spans="2:15" ht="16.5" thickBot="1" x14ac:dyDescent="0.3">
      <c r="B13" s="240">
        <v>5</v>
      </c>
      <c r="C13" s="246"/>
      <c r="D13" s="247"/>
      <c r="E13" s="247"/>
      <c r="F13" s="222"/>
      <c r="G13" s="203" t="str">
        <f t="shared" si="0"/>
        <v/>
      </c>
      <c r="H13" s="203" t="str">
        <f t="shared" si="0"/>
        <v/>
      </c>
      <c r="I13" s="226"/>
      <c r="J13" s="226"/>
      <c r="K13" s="226"/>
      <c r="L13" s="226"/>
      <c r="M13" s="226"/>
      <c r="N13" s="226"/>
      <c r="O13" s="226"/>
    </row>
    <row r="14" spans="2:15" ht="15.75" x14ac:dyDescent="0.25">
      <c r="B14" s="238">
        <v>6</v>
      </c>
      <c r="C14" s="242"/>
      <c r="D14" s="243"/>
      <c r="E14" s="243"/>
      <c r="F14" s="222"/>
      <c r="G14" s="201" t="str">
        <f t="shared" si="0"/>
        <v/>
      </c>
      <c r="H14" s="201" t="str">
        <f t="shared" si="0"/>
        <v/>
      </c>
      <c r="I14" s="226"/>
      <c r="J14" s="226"/>
      <c r="K14" s="226"/>
      <c r="L14" s="226"/>
      <c r="M14" s="226"/>
      <c r="N14" s="226"/>
      <c r="O14" s="226"/>
    </row>
    <row r="15" spans="2:15" ht="15.75" x14ac:dyDescent="0.25">
      <c r="B15" s="239">
        <v>7</v>
      </c>
      <c r="C15" s="244"/>
      <c r="D15" s="245"/>
      <c r="E15" s="245"/>
      <c r="F15" s="222"/>
      <c r="G15" s="202" t="str">
        <f t="shared" si="0"/>
        <v/>
      </c>
      <c r="H15" s="202" t="str">
        <f t="shared" si="0"/>
        <v/>
      </c>
      <c r="I15" s="226"/>
      <c r="J15" s="226"/>
      <c r="K15" s="226"/>
      <c r="L15" s="226"/>
      <c r="M15" s="226"/>
      <c r="N15" s="226"/>
      <c r="O15" s="226"/>
    </row>
    <row r="16" spans="2:15" ht="15.75" x14ac:dyDescent="0.25">
      <c r="B16" s="239">
        <v>8</v>
      </c>
      <c r="C16" s="244"/>
      <c r="D16" s="245"/>
      <c r="E16" s="245"/>
      <c r="F16" s="222"/>
      <c r="G16" s="202" t="str">
        <f t="shared" si="0"/>
        <v/>
      </c>
      <c r="H16" s="202" t="str">
        <f t="shared" si="0"/>
        <v/>
      </c>
      <c r="I16" s="226"/>
      <c r="J16" s="226"/>
      <c r="K16" s="226"/>
      <c r="L16" s="226"/>
      <c r="M16" s="226"/>
      <c r="N16" s="226"/>
      <c r="O16" s="226"/>
    </row>
    <row r="17" spans="2:15" ht="15.75" x14ac:dyDescent="0.25">
      <c r="B17" s="239">
        <v>9</v>
      </c>
      <c r="C17" s="244"/>
      <c r="D17" s="245"/>
      <c r="E17" s="245"/>
      <c r="F17" s="222"/>
      <c r="G17" s="202" t="str">
        <f t="shared" si="0"/>
        <v/>
      </c>
      <c r="H17" s="202" t="str">
        <f t="shared" si="0"/>
        <v/>
      </c>
      <c r="I17" s="226"/>
      <c r="J17" s="226"/>
      <c r="K17" s="226"/>
      <c r="L17" s="226"/>
      <c r="M17" s="226"/>
      <c r="N17" s="226"/>
      <c r="O17" s="226"/>
    </row>
    <row r="18" spans="2:15" ht="16.5" thickBot="1" x14ac:dyDescent="0.3">
      <c r="B18" s="240">
        <v>10</v>
      </c>
      <c r="C18" s="246"/>
      <c r="D18" s="247"/>
      <c r="E18" s="247"/>
      <c r="F18" s="222"/>
      <c r="G18" s="203" t="str">
        <f t="shared" si="0"/>
        <v/>
      </c>
      <c r="H18" s="203" t="str">
        <f t="shared" si="0"/>
        <v/>
      </c>
      <c r="I18" s="226"/>
      <c r="J18" s="226"/>
      <c r="K18" s="226"/>
      <c r="L18" s="226"/>
      <c r="M18" s="226"/>
      <c r="N18" s="226"/>
      <c r="O18" s="226"/>
    </row>
    <row r="19" spans="2:15" ht="15.75" x14ac:dyDescent="0.25">
      <c r="B19" s="239">
        <v>11</v>
      </c>
      <c r="C19" s="244"/>
      <c r="D19" s="245"/>
      <c r="E19" s="245"/>
      <c r="F19" s="222"/>
      <c r="G19" s="202" t="str">
        <f t="shared" si="0"/>
        <v/>
      </c>
      <c r="H19" s="202" t="str">
        <f t="shared" si="0"/>
        <v/>
      </c>
      <c r="I19" s="226"/>
      <c r="J19" s="226"/>
      <c r="K19" s="226"/>
      <c r="L19" s="226"/>
      <c r="M19" s="226"/>
      <c r="N19" s="226"/>
      <c r="O19" s="226"/>
    </row>
    <row r="20" spans="2:15" ht="15.75" x14ac:dyDescent="0.25">
      <c r="B20" s="239">
        <v>12</v>
      </c>
      <c r="C20" s="244"/>
      <c r="D20" s="245"/>
      <c r="E20" s="245"/>
      <c r="F20" s="222"/>
      <c r="G20" s="202" t="str">
        <f t="shared" si="0"/>
        <v/>
      </c>
      <c r="H20" s="202" t="str">
        <f t="shared" si="0"/>
        <v/>
      </c>
      <c r="I20" s="226"/>
      <c r="J20" s="226"/>
      <c r="K20" s="226"/>
      <c r="L20" s="226"/>
      <c r="M20" s="226"/>
      <c r="N20" s="226"/>
      <c r="O20" s="226"/>
    </row>
    <row r="21" spans="2:15" ht="15.75" x14ac:dyDescent="0.25">
      <c r="B21" s="239">
        <v>13</v>
      </c>
      <c r="C21" s="248"/>
      <c r="D21" s="249"/>
      <c r="E21" s="249"/>
      <c r="F21" s="227"/>
      <c r="G21" s="206" t="str">
        <f t="shared" si="0"/>
        <v/>
      </c>
      <c r="H21" s="206" t="str">
        <f t="shared" si="0"/>
        <v/>
      </c>
      <c r="J21" s="226"/>
      <c r="K21" s="226"/>
      <c r="L21" s="226"/>
    </row>
    <row r="22" spans="2:15" ht="15.75" x14ac:dyDescent="0.25">
      <c r="B22" s="239">
        <v>14</v>
      </c>
      <c r="C22" s="248"/>
      <c r="D22" s="249"/>
      <c r="E22" s="249"/>
      <c r="F22" s="227"/>
      <c r="G22" s="206" t="str">
        <f t="shared" si="0"/>
        <v/>
      </c>
      <c r="H22" s="206" t="str">
        <f t="shared" si="0"/>
        <v/>
      </c>
      <c r="J22" s="226"/>
      <c r="K22" s="226"/>
      <c r="L22" s="226"/>
    </row>
    <row r="23" spans="2:15" ht="16.5" thickBot="1" x14ac:dyDescent="0.3">
      <c r="B23" s="239">
        <v>15</v>
      </c>
      <c r="C23" s="248"/>
      <c r="D23" s="249"/>
      <c r="E23" s="249"/>
      <c r="F23" s="227"/>
      <c r="G23" s="206" t="str">
        <f t="shared" si="0"/>
        <v/>
      </c>
      <c r="H23" s="206" t="str">
        <f t="shared" si="0"/>
        <v/>
      </c>
      <c r="J23" s="226"/>
      <c r="K23" s="226"/>
      <c r="L23" s="226"/>
    </row>
    <row r="24" spans="2:15" ht="15.75" x14ac:dyDescent="0.25">
      <c r="B24" s="238">
        <v>16</v>
      </c>
      <c r="C24" s="250"/>
      <c r="D24" s="251"/>
      <c r="E24" s="251"/>
      <c r="F24" s="227"/>
      <c r="G24" s="207" t="str">
        <f t="shared" si="0"/>
        <v/>
      </c>
      <c r="H24" s="207" t="str">
        <f t="shared" si="0"/>
        <v/>
      </c>
      <c r="J24" s="226"/>
      <c r="K24" s="226"/>
      <c r="L24" s="226"/>
    </row>
    <row r="25" spans="2:15" ht="15.75" x14ac:dyDescent="0.25">
      <c r="B25" s="239">
        <v>17</v>
      </c>
      <c r="C25" s="248"/>
      <c r="D25" s="249"/>
      <c r="E25" s="249"/>
      <c r="F25" s="227"/>
      <c r="G25" s="206" t="str">
        <f t="shared" si="0"/>
        <v/>
      </c>
      <c r="H25" s="206" t="str">
        <f t="shared" si="0"/>
        <v/>
      </c>
    </row>
    <row r="26" spans="2:15" ht="15.75" x14ac:dyDescent="0.25">
      <c r="B26" s="239">
        <v>18</v>
      </c>
      <c r="C26" s="248"/>
      <c r="D26" s="249"/>
      <c r="E26" s="249"/>
      <c r="F26" s="227"/>
      <c r="G26" s="206" t="str">
        <f t="shared" si="0"/>
        <v/>
      </c>
      <c r="H26" s="206" t="str">
        <f t="shared" si="0"/>
        <v/>
      </c>
    </row>
    <row r="27" spans="2:15" ht="15.75" x14ac:dyDescent="0.25">
      <c r="B27" s="239">
        <v>19</v>
      </c>
      <c r="C27" s="248"/>
      <c r="D27" s="249"/>
      <c r="E27" s="249"/>
      <c r="F27" s="227"/>
      <c r="G27" s="206" t="str">
        <f t="shared" si="0"/>
        <v/>
      </c>
      <c r="H27" s="206" t="str">
        <f t="shared" si="0"/>
        <v/>
      </c>
    </row>
    <row r="28" spans="2:15" ht="16.5" thickBot="1" x14ac:dyDescent="0.3">
      <c r="B28" s="239">
        <v>20</v>
      </c>
      <c r="C28" s="248"/>
      <c r="D28" s="249"/>
      <c r="E28" s="249"/>
      <c r="F28" s="227"/>
      <c r="G28" s="206" t="str">
        <f t="shared" si="0"/>
        <v/>
      </c>
      <c r="H28" s="206" t="str">
        <f t="shared" si="0"/>
        <v/>
      </c>
    </row>
    <row r="29" spans="2:15" ht="15.75" x14ac:dyDescent="0.25">
      <c r="B29" s="238">
        <v>21</v>
      </c>
      <c r="C29" s="252"/>
      <c r="D29" s="251"/>
      <c r="E29" s="251"/>
      <c r="F29" s="231"/>
      <c r="G29" s="207" t="str">
        <f t="shared" si="0"/>
        <v/>
      </c>
      <c r="H29" s="207" t="str">
        <f t="shared" si="0"/>
        <v/>
      </c>
    </row>
    <row r="30" spans="2:15" ht="15.75" x14ac:dyDescent="0.25">
      <c r="B30" s="239">
        <v>22</v>
      </c>
      <c r="C30" s="253"/>
      <c r="D30" s="249"/>
      <c r="E30" s="249"/>
      <c r="F30" s="230"/>
      <c r="G30" s="206" t="str">
        <f t="shared" si="0"/>
        <v/>
      </c>
      <c r="H30" s="206" t="str">
        <f t="shared" si="0"/>
        <v/>
      </c>
    </row>
    <row r="31" spans="2:15" ht="15.75" x14ac:dyDescent="0.25">
      <c r="B31" s="239">
        <v>23</v>
      </c>
      <c r="C31" s="253"/>
      <c r="D31" s="249"/>
      <c r="E31" s="249"/>
      <c r="F31" s="230"/>
      <c r="G31" s="206" t="str">
        <f t="shared" si="0"/>
        <v/>
      </c>
      <c r="H31" s="206" t="str">
        <f t="shared" si="0"/>
        <v/>
      </c>
    </row>
    <row r="32" spans="2:15" ht="15.75" x14ac:dyDescent="0.25">
      <c r="B32" s="239">
        <v>24</v>
      </c>
      <c r="C32" s="253"/>
      <c r="D32" s="249"/>
      <c r="E32" s="249"/>
      <c r="F32" s="230"/>
      <c r="G32" s="206" t="str">
        <f t="shared" si="0"/>
        <v/>
      </c>
      <c r="H32" s="206" t="str">
        <f t="shared" si="0"/>
        <v/>
      </c>
    </row>
    <row r="33" spans="2:8" ht="16.5" thickBot="1" x14ac:dyDescent="0.3">
      <c r="B33" s="240">
        <v>25</v>
      </c>
      <c r="C33" s="254"/>
      <c r="D33" s="255"/>
      <c r="E33" s="255"/>
      <c r="F33" s="232"/>
      <c r="G33" s="208" t="str">
        <f t="shared" si="0"/>
        <v/>
      </c>
      <c r="H33" s="208" t="str">
        <f t="shared" si="0"/>
        <v/>
      </c>
    </row>
    <row r="34" spans="2:8" ht="15.75" x14ac:dyDescent="0.25">
      <c r="B34" s="228"/>
      <c r="C34" s="229"/>
      <c r="D34" s="230"/>
      <c r="E34" s="230"/>
      <c r="F34" s="230"/>
      <c r="G34" s="230"/>
      <c r="H34" s="230"/>
    </row>
    <row r="35" spans="2:8" ht="15.75" x14ac:dyDescent="0.25">
      <c r="B35" s="228"/>
      <c r="C35" s="229"/>
      <c r="D35" s="230"/>
      <c r="E35" s="230"/>
      <c r="F35" s="230"/>
      <c r="G35" s="230"/>
      <c r="H35" s="230"/>
    </row>
    <row r="36" spans="2:8" ht="15.75" x14ac:dyDescent="0.25">
      <c r="B36" s="228"/>
      <c r="C36" s="229"/>
      <c r="D36" s="230"/>
      <c r="E36" s="230"/>
      <c r="F36" s="230"/>
      <c r="G36" s="230"/>
      <c r="H36" s="230"/>
    </row>
    <row r="37" spans="2:8" ht="15.75" x14ac:dyDescent="0.25">
      <c r="B37" s="228"/>
      <c r="C37" s="229"/>
      <c r="D37" s="230"/>
      <c r="E37" s="230"/>
      <c r="F37" s="230"/>
      <c r="G37" s="230"/>
      <c r="H37" s="230"/>
    </row>
    <row r="38" spans="2:8" ht="15.75" x14ac:dyDescent="0.25">
      <c r="B38" s="228"/>
      <c r="C38" s="229"/>
      <c r="D38" s="230"/>
      <c r="E38" s="230"/>
      <c r="F38" s="230"/>
      <c r="G38" s="230"/>
      <c r="H38" s="230"/>
    </row>
    <row r="39" spans="2:8" ht="15.75" x14ac:dyDescent="0.25">
      <c r="B39" s="228"/>
      <c r="C39" s="229"/>
      <c r="D39" s="230"/>
      <c r="E39" s="230"/>
      <c r="F39" s="230"/>
      <c r="G39" s="230"/>
      <c r="H39" s="230"/>
    </row>
    <row r="40" spans="2:8" ht="15.75" x14ac:dyDescent="0.25">
      <c r="B40" s="228"/>
      <c r="C40" s="229"/>
      <c r="D40" s="230"/>
      <c r="E40" s="230"/>
      <c r="F40" s="230"/>
      <c r="G40" s="230"/>
      <c r="H40" s="230"/>
    </row>
    <row r="41" spans="2:8" ht="15.75" x14ac:dyDescent="0.25">
      <c r="B41" s="228"/>
      <c r="C41" s="229"/>
      <c r="D41" s="230"/>
      <c r="E41" s="230"/>
      <c r="F41" s="230"/>
      <c r="G41" s="230"/>
      <c r="H41" s="230"/>
    </row>
    <row r="42" spans="2:8" ht="15.75" x14ac:dyDescent="0.25">
      <c r="B42" s="228"/>
      <c r="C42" s="229"/>
      <c r="D42" s="230"/>
      <c r="E42" s="230"/>
      <c r="F42" s="230"/>
      <c r="G42" s="230"/>
      <c r="H42" s="230"/>
    </row>
    <row r="43" spans="2:8" ht="15.75" x14ac:dyDescent="0.25">
      <c r="B43" s="228"/>
      <c r="C43" s="229"/>
      <c r="D43" s="230"/>
      <c r="E43" s="230"/>
      <c r="F43" s="230"/>
      <c r="G43" s="230"/>
      <c r="H43" s="230"/>
    </row>
    <row r="44" spans="2:8" ht="15.75" x14ac:dyDescent="0.25">
      <c r="B44" s="228"/>
      <c r="C44" s="229"/>
      <c r="D44" s="230"/>
      <c r="E44" s="230"/>
      <c r="F44" s="230"/>
      <c r="G44" s="230"/>
      <c r="H44" s="230"/>
    </row>
    <row r="45" spans="2:8" ht="15.75" x14ac:dyDescent="0.25">
      <c r="B45" s="228"/>
      <c r="C45" s="229"/>
      <c r="D45" s="230"/>
      <c r="E45" s="230"/>
      <c r="F45" s="230"/>
      <c r="G45" s="230"/>
      <c r="H45" s="230"/>
    </row>
    <row r="46" spans="2:8" ht="15.75" x14ac:dyDescent="0.25">
      <c r="B46" s="228"/>
      <c r="C46" s="229"/>
      <c r="D46" s="230"/>
      <c r="E46" s="230"/>
      <c r="F46" s="230"/>
      <c r="G46" s="230"/>
      <c r="H46" s="230"/>
    </row>
    <row r="47" spans="2:8" ht="15.75" x14ac:dyDescent="0.25">
      <c r="B47" s="228"/>
      <c r="C47" s="229"/>
      <c r="D47" s="230"/>
      <c r="E47" s="230"/>
      <c r="F47" s="230"/>
      <c r="G47" s="230"/>
      <c r="H47" s="230"/>
    </row>
    <row r="48" spans="2:8" ht="15.75" x14ac:dyDescent="0.25">
      <c r="B48" s="228"/>
      <c r="C48" s="229"/>
      <c r="D48" s="230"/>
      <c r="E48" s="230"/>
      <c r="F48" s="230"/>
      <c r="G48" s="230"/>
      <c r="H48" s="230"/>
    </row>
    <row r="49" spans="2:8" ht="15.75" x14ac:dyDescent="0.25">
      <c r="B49" s="228"/>
      <c r="C49" s="229"/>
      <c r="D49" s="230"/>
      <c r="E49" s="230"/>
      <c r="F49" s="230"/>
      <c r="G49" s="230"/>
      <c r="H49" s="230"/>
    </row>
    <row r="50" spans="2:8" ht="15.75" x14ac:dyDescent="0.25">
      <c r="B50" s="228"/>
      <c r="C50" s="229"/>
      <c r="D50" s="230"/>
      <c r="E50" s="230"/>
      <c r="F50" s="230"/>
      <c r="G50" s="230"/>
      <c r="H50" s="230"/>
    </row>
    <row r="51" spans="2:8" ht="15.75" x14ac:dyDescent="0.25">
      <c r="B51" s="228"/>
      <c r="C51" s="229"/>
      <c r="D51" s="230"/>
      <c r="E51" s="230"/>
      <c r="F51" s="230"/>
      <c r="G51" s="230"/>
      <c r="H51" s="230"/>
    </row>
    <row r="52" spans="2:8" ht="15.75" x14ac:dyDescent="0.25">
      <c r="B52" s="228"/>
      <c r="C52" s="229"/>
      <c r="D52" s="230"/>
      <c r="E52" s="230"/>
      <c r="F52" s="230"/>
      <c r="G52" s="230"/>
      <c r="H52" s="230"/>
    </row>
    <row r="53" spans="2:8" ht="15.75" x14ac:dyDescent="0.25">
      <c r="B53" s="228"/>
      <c r="C53" s="229"/>
      <c r="D53" s="230"/>
      <c r="E53" s="230"/>
      <c r="F53" s="230"/>
      <c r="G53" s="230"/>
      <c r="H53" s="230"/>
    </row>
    <row r="54" spans="2:8" ht="15.75" x14ac:dyDescent="0.25">
      <c r="B54" s="228"/>
      <c r="C54" s="229"/>
      <c r="D54" s="230"/>
      <c r="E54" s="230"/>
      <c r="F54" s="230"/>
      <c r="G54" s="230"/>
      <c r="H54" s="230"/>
    </row>
    <row r="55" spans="2:8" ht="15.75" x14ac:dyDescent="0.25">
      <c r="B55" s="228"/>
      <c r="C55" s="229"/>
      <c r="D55" s="230"/>
      <c r="E55" s="230"/>
      <c r="F55" s="230"/>
      <c r="G55" s="230"/>
      <c r="H55" s="230"/>
    </row>
    <row r="56" spans="2:8" ht="15.75" x14ac:dyDescent="0.25">
      <c r="B56" s="228"/>
      <c r="C56" s="229"/>
      <c r="D56" s="230"/>
      <c r="E56" s="230"/>
      <c r="F56" s="230"/>
      <c r="G56" s="230"/>
      <c r="H56" s="230"/>
    </row>
    <row r="57" spans="2:8" ht="15.75" x14ac:dyDescent="0.25">
      <c r="B57" s="228"/>
      <c r="C57" s="229"/>
      <c r="D57" s="230"/>
      <c r="E57" s="230"/>
      <c r="F57" s="230"/>
      <c r="G57" s="230"/>
      <c r="H57" s="230"/>
    </row>
    <row r="58" spans="2:8" ht="15.75" x14ac:dyDescent="0.25">
      <c r="B58" s="228"/>
      <c r="C58" s="229"/>
      <c r="D58" s="230"/>
      <c r="E58" s="230"/>
      <c r="F58" s="230"/>
      <c r="G58" s="230"/>
      <c r="H58" s="230"/>
    </row>
  </sheetData>
  <sheetProtection algorithmName="SHA-512" hashValue="EZyGs0d9shf4/VwSLmvzrhIMT9zcdrVucWMcGLZh9Q2T1Xny4AHkkdi5qsYMxaLRRwEuYgkTsm+4Iv76CuPKiA==" saltValue="s5CT/ofvoVt70cuciGnoQA==" spinCount="100000" sheet="1" objects="1" scenarios="1"/>
  <mergeCells count="6">
    <mergeCell ref="E5:F5"/>
    <mergeCell ref="G5:H5"/>
    <mergeCell ref="E6:F6"/>
    <mergeCell ref="G6:H6"/>
    <mergeCell ref="D7:E7"/>
    <mergeCell ref="C3:H3"/>
  </mergeCells>
  <dataValidations count="1">
    <dataValidation type="decimal" allowBlank="1" showInputMessage="1" showErrorMessage="1" error="Data outside your set min and max values above" sqref="D9:E33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Perceptual Map Worksheet</vt:lpstr>
      <vt:lpstr>Perceptual Map = Auto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cp:lastPrinted>2020-02-13T23:32:08Z</cp:lastPrinted>
  <dcterms:created xsi:type="dcterms:W3CDTF">2013-02-17T20:23:13Z</dcterms:created>
  <dcterms:modified xsi:type="dcterms:W3CDTF">2020-02-14T01:05:39Z</dcterms:modified>
</cp:coreProperties>
</file>