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ebsites\maps\"/>
    </mc:Choice>
  </mc:AlternateContent>
  <bookViews>
    <workbookView xWindow="240" yWindow="30" windowWidth="20115" windowHeight="7755" activeTab="3" xr2:uid="{00000000-000D-0000-FFFF-FFFF00000000}"/>
  </bookViews>
  <sheets>
    <sheet name="ranks" sheetId="1" r:id="rId1"/>
    <sheet name="error" sheetId="2" r:id="rId2"/>
    <sheet name="ranks-map" sheetId="4" r:id="rId3"/>
    <sheet name="error-map" sheetId="5" r:id="rId4"/>
  </sheets>
  <definedNames>
    <definedName name="calcmap">'ranks-map'!$G$71:$H$81</definedName>
    <definedName name="dataranks">ranks!$D$100:$N$110</definedName>
    <definedName name="dataranks2">'ranks-map'!$D$100:$N$110</definedName>
    <definedName name="difference">error!$D$100:$N$110</definedName>
    <definedName name="difference2">'error-map'!$D$100:$N$110</definedName>
    <definedName name="distmap">'ranks-map'!$D$85:$N$95</definedName>
    <definedName name="final">ranks!$D$55:$N$65</definedName>
    <definedName name="finaldata">'ranks-map'!$D$55:$N$65</definedName>
    <definedName name="map">ranks!$D$85:$N$95</definedName>
    <definedName name="mapranks">'ranks-map'!$D$114:$N$124</definedName>
    <definedName name="solver_adj" localSheetId="3" hidden="1">'error-map'!$G$71:$H$81</definedName>
    <definedName name="solver_adj" localSheetId="2" hidden="1">'ranks-map'!$G$71:$H$81</definedName>
    <definedName name="solver_cvg" localSheetId="3" hidden="1">0.0001</definedName>
    <definedName name="solver_cvg" localSheetId="2" hidden="1">0.0001</definedName>
    <definedName name="solver_drv" localSheetId="3" hidden="1">1</definedName>
    <definedName name="solver_drv" localSheetId="2" hidden="1">2</definedName>
    <definedName name="solver_eng" localSheetId="3" hidden="1">3</definedName>
    <definedName name="solver_eng" localSheetId="2" hidden="1">3</definedName>
    <definedName name="solver_est" localSheetId="3" hidden="1">1</definedName>
    <definedName name="solver_est" localSheetId="2" hidden="1">1</definedName>
    <definedName name="solver_itr" localSheetId="3" hidden="1">2147483647</definedName>
    <definedName name="solver_itr" localSheetId="2" hidden="1">10000</definedName>
    <definedName name="solver_lhs1" localSheetId="3" hidden="1">'error-map'!$G$71:$H$81</definedName>
    <definedName name="solver_lhs1" localSheetId="2" hidden="1">'ranks-map'!$G$71:$H$81</definedName>
    <definedName name="solver_lhs2" localSheetId="3" hidden="1">'error-map'!$G$71:$H$81</definedName>
    <definedName name="solver_lhs2" localSheetId="2" hidden="1">'ranks-map'!$G$71:$H$81</definedName>
    <definedName name="solver_mip" localSheetId="3" hidden="1">2147483647</definedName>
    <definedName name="solver_mip" localSheetId="2" hidden="1">2147483647</definedName>
    <definedName name="solver_mni" localSheetId="3" hidden="1">30</definedName>
    <definedName name="solver_mni" localSheetId="2" hidden="1">30</definedName>
    <definedName name="solver_mrt" localSheetId="3" hidden="1">0.075</definedName>
    <definedName name="solver_mrt" localSheetId="2" hidden="1">0.075</definedName>
    <definedName name="solver_msl" localSheetId="3" hidden="1">2</definedName>
    <definedName name="solver_msl" localSheetId="2" hidden="1">2</definedName>
    <definedName name="solver_neg" localSheetId="3" hidden="1">1</definedName>
    <definedName name="solver_neg" localSheetId="2" hidden="1">1</definedName>
    <definedName name="solver_nod" localSheetId="3" hidden="1">2147483647</definedName>
    <definedName name="solver_nod" localSheetId="2" hidden="1">2147483647</definedName>
    <definedName name="solver_num" localSheetId="3" hidden="1">2</definedName>
    <definedName name="solver_num" localSheetId="2" hidden="1">2</definedName>
    <definedName name="solver_nwt" localSheetId="3" hidden="1">1</definedName>
    <definedName name="solver_nwt" localSheetId="2" hidden="1">1</definedName>
    <definedName name="solver_opt" localSheetId="3" hidden="1">'error-map'!$E$113</definedName>
    <definedName name="solver_opt" localSheetId="2" hidden="1">'ranks-map'!$E$127</definedName>
    <definedName name="solver_pre" localSheetId="3" hidden="1">0.000001</definedName>
    <definedName name="solver_pre" localSheetId="2" hidden="1">0.000001</definedName>
    <definedName name="solver_rbv" localSheetId="3" hidden="1">1</definedName>
    <definedName name="solver_rbv" localSheetId="2" hidden="1">2</definedName>
    <definedName name="solver_rel1" localSheetId="3" hidden="1">1</definedName>
    <definedName name="solver_rel1" localSheetId="2" hidden="1">1</definedName>
    <definedName name="solver_rel2" localSheetId="3" hidden="1">3</definedName>
    <definedName name="solver_rel2" localSheetId="2" hidden="1">3</definedName>
    <definedName name="solver_rhs1" localSheetId="3" hidden="1">10</definedName>
    <definedName name="solver_rhs1" localSheetId="2" hidden="1">10</definedName>
    <definedName name="solver_rhs2" localSheetId="3" hidden="1">0</definedName>
    <definedName name="solver_rhs2" localSheetId="2" hidden="1">0</definedName>
    <definedName name="solver_rlx" localSheetId="3" hidden="1">2</definedName>
    <definedName name="solver_rlx" localSheetId="2" hidden="1">2</definedName>
    <definedName name="solver_rsd" localSheetId="3" hidden="1">0</definedName>
    <definedName name="solver_rsd" localSheetId="2" hidden="1">0</definedName>
    <definedName name="solver_scl" localSheetId="3" hidden="1">1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ssz" localSheetId="2" hidden="1">100</definedName>
    <definedName name="solver_tim" localSheetId="3" hidden="1">2147483647</definedName>
    <definedName name="solver_tim" localSheetId="2" hidden="1">2147483647</definedName>
    <definedName name="solver_tol" localSheetId="3" hidden="1">0.01</definedName>
    <definedName name="solver_tol" localSheetId="2" hidden="1">0.01</definedName>
    <definedName name="solver_typ" localSheetId="3" hidden="1">2</definedName>
    <definedName name="solver_typ" localSheetId="2" hidden="1">1</definedName>
    <definedName name="solver_val" localSheetId="3" hidden="1">0</definedName>
    <definedName name="solver_val" localSheetId="2" hidden="1">0</definedName>
    <definedName name="solver_ver" localSheetId="3" hidden="1">3</definedName>
    <definedName name="solver_ver" localSheetId="2" hidden="1">3</definedName>
  </definedNames>
  <calcPr calcId="171027"/>
</workbook>
</file>

<file path=xl/calcChain.xml><?xml version="1.0" encoding="utf-8"?>
<calcChain xmlns="http://schemas.openxmlformats.org/spreadsheetml/2006/main">
  <c r="D85" i="2" l="1"/>
  <c r="N110" i="4" l="1"/>
  <c r="M110" i="4"/>
  <c r="L110" i="4"/>
  <c r="K110" i="4"/>
  <c r="J110" i="4"/>
  <c r="I110" i="4"/>
  <c r="H110" i="4"/>
  <c r="G110" i="4"/>
  <c r="F110" i="4"/>
  <c r="E110" i="4"/>
  <c r="D110" i="4"/>
  <c r="N109" i="4"/>
  <c r="M109" i="4"/>
  <c r="L109" i="4"/>
  <c r="K109" i="4"/>
  <c r="J109" i="4"/>
  <c r="H109" i="4"/>
  <c r="G109" i="4"/>
  <c r="F109" i="4"/>
  <c r="E109" i="4"/>
  <c r="D109" i="4"/>
  <c r="N108" i="4"/>
  <c r="M108" i="4"/>
  <c r="L108" i="4"/>
  <c r="K108" i="4"/>
  <c r="J108" i="4"/>
  <c r="G108" i="4"/>
  <c r="F108" i="4"/>
  <c r="E108" i="4"/>
  <c r="D108" i="4"/>
  <c r="N107" i="4"/>
  <c r="M107" i="4"/>
  <c r="L107" i="4"/>
  <c r="K107" i="4"/>
  <c r="J107" i="4"/>
  <c r="F107" i="4"/>
  <c r="E107" i="4"/>
  <c r="D107" i="4"/>
  <c r="N106" i="4"/>
  <c r="M106" i="4"/>
  <c r="L106" i="4"/>
  <c r="K106" i="4"/>
  <c r="J106" i="4"/>
  <c r="E106" i="4"/>
  <c r="D106" i="4"/>
  <c r="N105" i="4"/>
  <c r="M105" i="4"/>
  <c r="L105" i="4"/>
  <c r="K105" i="4"/>
  <c r="J105" i="4"/>
  <c r="D105" i="4"/>
  <c r="N104" i="4"/>
  <c r="N103" i="4"/>
  <c r="M103" i="4"/>
  <c r="N102" i="4"/>
  <c r="M102" i="4"/>
  <c r="L102" i="4"/>
  <c r="N101" i="4"/>
  <c r="M101" i="4"/>
  <c r="L101" i="4"/>
  <c r="K101" i="4"/>
  <c r="N100" i="4"/>
  <c r="M100" i="4"/>
  <c r="L100" i="4"/>
  <c r="K100" i="4"/>
  <c r="J100" i="4"/>
  <c r="N124" i="4"/>
  <c r="M124" i="4"/>
  <c r="L124" i="4"/>
  <c r="K124" i="4"/>
  <c r="J124" i="4"/>
  <c r="I124" i="4"/>
  <c r="H124" i="4"/>
  <c r="G124" i="4"/>
  <c r="F124" i="4"/>
  <c r="E124" i="4"/>
  <c r="D124" i="4"/>
  <c r="N123" i="4"/>
  <c r="M123" i="4"/>
  <c r="L123" i="4"/>
  <c r="K123" i="4"/>
  <c r="J123" i="4"/>
  <c r="H123" i="4"/>
  <c r="G123" i="4"/>
  <c r="F123" i="4"/>
  <c r="E123" i="4"/>
  <c r="D123" i="4"/>
  <c r="N122" i="4"/>
  <c r="M122" i="4"/>
  <c r="L122" i="4"/>
  <c r="K122" i="4"/>
  <c r="J122" i="4"/>
  <c r="G122" i="4"/>
  <c r="F122" i="4"/>
  <c r="E122" i="4"/>
  <c r="D122" i="4"/>
  <c r="N121" i="4"/>
  <c r="M121" i="4"/>
  <c r="L121" i="4"/>
  <c r="K121" i="4"/>
  <c r="J121" i="4"/>
  <c r="F121" i="4"/>
  <c r="E121" i="4"/>
  <c r="D121" i="4"/>
  <c r="N120" i="4"/>
  <c r="M120" i="4"/>
  <c r="L120" i="4"/>
  <c r="K120" i="4"/>
  <c r="J120" i="4"/>
  <c r="E120" i="4"/>
  <c r="D120" i="4"/>
  <c r="N119" i="4"/>
  <c r="M119" i="4"/>
  <c r="L119" i="4"/>
  <c r="K119" i="4"/>
  <c r="J119" i="4"/>
  <c r="D119" i="4"/>
  <c r="N118" i="4"/>
  <c r="N117" i="4"/>
  <c r="M117" i="4"/>
  <c r="N116" i="4"/>
  <c r="M116" i="4"/>
  <c r="L116" i="4"/>
  <c r="N115" i="4"/>
  <c r="M115" i="4"/>
  <c r="L115" i="4"/>
  <c r="K115" i="4"/>
  <c r="N114" i="4"/>
  <c r="M114" i="4"/>
  <c r="L114" i="4"/>
  <c r="K114" i="4"/>
  <c r="J114" i="4"/>
  <c r="N110" i="5"/>
  <c r="M110" i="5"/>
  <c r="L110" i="5"/>
  <c r="K110" i="5"/>
  <c r="J110" i="5"/>
  <c r="I110" i="5"/>
  <c r="H110" i="5"/>
  <c r="G110" i="5"/>
  <c r="F110" i="5"/>
  <c r="E110" i="5"/>
  <c r="D110" i="5"/>
  <c r="N109" i="5"/>
  <c r="M109" i="5"/>
  <c r="L109" i="5"/>
  <c r="K109" i="5"/>
  <c r="J109" i="5"/>
  <c r="H109" i="5"/>
  <c r="G109" i="5"/>
  <c r="F109" i="5"/>
  <c r="E109" i="5"/>
  <c r="D109" i="5"/>
  <c r="N108" i="5"/>
  <c r="M108" i="5"/>
  <c r="L108" i="5"/>
  <c r="K108" i="5"/>
  <c r="J108" i="5"/>
  <c r="G108" i="5"/>
  <c r="F108" i="5"/>
  <c r="E108" i="5"/>
  <c r="D108" i="5"/>
  <c r="N107" i="5"/>
  <c r="M107" i="5"/>
  <c r="L107" i="5"/>
  <c r="K107" i="5"/>
  <c r="J107" i="5"/>
  <c r="F107" i="5"/>
  <c r="E107" i="5"/>
  <c r="D107" i="5"/>
  <c r="N106" i="5"/>
  <c r="M106" i="5"/>
  <c r="L106" i="5"/>
  <c r="K106" i="5"/>
  <c r="J106" i="5"/>
  <c r="E106" i="5"/>
  <c r="D106" i="5"/>
  <c r="N105" i="5"/>
  <c r="M105" i="5"/>
  <c r="L105" i="5"/>
  <c r="K105" i="5"/>
  <c r="J105" i="5"/>
  <c r="D105" i="5"/>
  <c r="N104" i="5"/>
  <c r="N103" i="5"/>
  <c r="M103" i="5"/>
  <c r="N102" i="5"/>
  <c r="M102" i="5"/>
  <c r="L102" i="5"/>
  <c r="N101" i="5"/>
  <c r="M101" i="5"/>
  <c r="L101" i="5"/>
  <c r="K101" i="5"/>
  <c r="N100" i="5"/>
  <c r="M100" i="5"/>
  <c r="L100" i="5"/>
  <c r="K100" i="5"/>
  <c r="J100" i="5"/>
  <c r="I94" i="5" l="1"/>
  <c r="I93" i="5"/>
  <c r="H93" i="5"/>
  <c r="I92" i="5"/>
  <c r="H92" i="5"/>
  <c r="G92" i="5"/>
  <c r="I91" i="5"/>
  <c r="H91" i="5"/>
  <c r="G91" i="5"/>
  <c r="F91" i="5"/>
  <c r="I90" i="5"/>
  <c r="H90" i="5"/>
  <c r="G90" i="5"/>
  <c r="F90" i="5"/>
  <c r="E90" i="5"/>
  <c r="M89" i="5"/>
  <c r="L89" i="5"/>
  <c r="K89" i="5"/>
  <c r="J89" i="5"/>
  <c r="I89" i="5"/>
  <c r="H89" i="5"/>
  <c r="G89" i="5"/>
  <c r="F89" i="5"/>
  <c r="E89" i="5"/>
  <c r="D89" i="5"/>
  <c r="L88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J86" i="5"/>
  <c r="I86" i="5"/>
  <c r="H86" i="5"/>
  <c r="G86" i="5"/>
  <c r="F86" i="5"/>
  <c r="E86" i="5"/>
  <c r="D86" i="5"/>
  <c r="I85" i="5"/>
  <c r="H85" i="5"/>
  <c r="G85" i="5"/>
  <c r="F85" i="5"/>
  <c r="E85" i="5"/>
  <c r="D85" i="5"/>
  <c r="H21" i="5"/>
  <c r="H35" i="5" s="1"/>
  <c r="H59" i="5" s="1"/>
  <c r="G21" i="5"/>
  <c r="G35" i="5" s="1"/>
  <c r="G59" i="5" s="1"/>
  <c r="F21" i="5"/>
  <c r="F35" i="5" s="1"/>
  <c r="F59" i="5" s="1"/>
  <c r="E21" i="5"/>
  <c r="E35" i="5" s="1"/>
  <c r="E59" i="5" s="1"/>
  <c r="D21" i="5"/>
  <c r="D35" i="5" s="1"/>
  <c r="D59" i="5" s="1"/>
  <c r="H20" i="5"/>
  <c r="H34" i="5" s="1"/>
  <c r="H58" i="5" s="1"/>
  <c r="G20" i="5"/>
  <c r="G34" i="5" s="1"/>
  <c r="G58" i="5" s="1"/>
  <c r="F20" i="5"/>
  <c r="F34" i="5" s="1"/>
  <c r="F58" i="5" s="1"/>
  <c r="E20" i="5"/>
  <c r="E34" i="5" s="1"/>
  <c r="E58" i="5" s="1"/>
  <c r="D20" i="5"/>
  <c r="D34" i="5" s="1"/>
  <c r="H19" i="5"/>
  <c r="H33" i="5" s="1"/>
  <c r="H57" i="5" s="1"/>
  <c r="G19" i="5"/>
  <c r="G33" i="5" s="1"/>
  <c r="G57" i="5" s="1"/>
  <c r="F19" i="5"/>
  <c r="F33" i="5" s="1"/>
  <c r="F57" i="5" s="1"/>
  <c r="E19" i="5"/>
  <c r="E33" i="5" s="1"/>
  <c r="E57" i="5" s="1"/>
  <c r="D19" i="5"/>
  <c r="D33" i="5" s="1"/>
  <c r="H18" i="5"/>
  <c r="H32" i="5" s="1"/>
  <c r="H56" i="5" s="1"/>
  <c r="G18" i="5"/>
  <c r="G32" i="5" s="1"/>
  <c r="G56" i="5" s="1"/>
  <c r="F18" i="5"/>
  <c r="F32" i="5" s="1"/>
  <c r="F56" i="5" s="1"/>
  <c r="E18" i="5"/>
  <c r="E32" i="5" s="1"/>
  <c r="E56" i="5" s="1"/>
  <c r="D18" i="5"/>
  <c r="D32" i="5" s="1"/>
  <c r="H17" i="5"/>
  <c r="H23" i="5" s="1"/>
  <c r="G17" i="5"/>
  <c r="G31" i="5" s="1"/>
  <c r="F17" i="5"/>
  <c r="F31" i="5" s="1"/>
  <c r="E17" i="5"/>
  <c r="E23" i="5" s="1"/>
  <c r="D17" i="5"/>
  <c r="D23" i="5" s="1"/>
  <c r="I13" i="5"/>
  <c r="H13" i="5"/>
  <c r="G13" i="5"/>
  <c r="F13" i="5"/>
  <c r="E13" i="5"/>
  <c r="D13" i="5"/>
  <c r="I12" i="5"/>
  <c r="H12" i="5"/>
  <c r="G12" i="5"/>
  <c r="F12" i="5"/>
  <c r="E12" i="5"/>
  <c r="D12" i="5"/>
  <c r="I11" i="5"/>
  <c r="H11" i="5"/>
  <c r="G11" i="5"/>
  <c r="F11" i="5"/>
  <c r="E11" i="5"/>
  <c r="D11" i="5"/>
  <c r="I10" i="5"/>
  <c r="H10" i="5"/>
  <c r="G10" i="5"/>
  <c r="F10" i="5"/>
  <c r="E10" i="5"/>
  <c r="D10" i="5"/>
  <c r="I94" i="4"/>
  <c r="I93" i="4"/>
  <c r="H93" i="4"/>
  <c r="I92" i="4"/>
  <c r="H92" i="4"/>
  <c r="G92" i="4"/>
  <c r="I91" i="4"/>
  <c r="H91" i="4"/>
  <c r="G91" i="4"/>
  <c r="F91" i="4"/>
  <c r="I90" i="4"/>
  <c r="H90" i="4"/>
  <c r="G90" i="4"/>
  <c r="F90" i="4"/>
  <c r="E90" i="4"/>
  <c r="M89" i="4"/>
  <c r="L89" i="4"/>
  <c r="K89" i="4"/>
  <c r="J89" i="4"/>
  <c r="I89" i="4"/>
  <c r="H89" i="4"/>
  <c r="G89" i="4"/>
  <c r="F89" i="4"/>
  <c r="E89" i="4"/>
  <c r="D89" i="4"/>
  <c r="L88" i="4"/>
  <c r="K88" i="4"/>
  <c r="J88" i="4"/>
  <c r="I88" i="4"/>
  <c r="H88" i="4"/>
  <c r="G88" i="4"/>
  <c r="F88" i="4"/>
  <c r="E88" i="4"/>
  <c r="D88" i="4"/>
  <c r="K87" i="4"/>
  <c r="J87" i="4"/>
  <c r="I87" i="4"/>
  <c r="H87" i="4"/>
  <c r="G87" i="4"/>
  <c r="F87" i="4"/>
  <c r="E87" i="4"/>
  <c r="D87" i="4"/>
  <c r="J86" i="4"/>
  <c r="I86" i="4"/>
  <c r="H86" i="4"/>
  <c r="G86" i="4"/>
  <c r="F86" i="4"/>
  <c r="E86" i="4"/>
  <c r="D86" i="4"/>
  <c r="I85" i="4"/>
  <c r="H85" i="4"/>
  <c r="G85" i="4"/>
  <c r="F85" i="4"/>
  <c r="E85" i="4"/>
  <c r="D85" i="4"/>
  <c r="H21" i="4"/>
  <c r="H35" i="4" s="1"/>
  <c r="H59" i="4" s="1"/>
  <c r="G21" i="4"/>
  <c r="G35" i="4" s="1"/>
  <c r="G59" i="4" s="1"/>
  <c r="F21" i="4"/>
  <c r="F35" i="4" s="1"/>
  <c r="F59" i="4" s="1"/>
  <c r="E21" i="4"/>
  <c r="E35" i="4" s="1"/>
  <c r="E59" i="4" s="1"/>
  <c r="D21" i="4"/>
  <c r="D35" i="4" s="1"/>
  <c r="D59" i="4" s="1"/>
  <c r="H20" i="4"/>
  <c r="H34" i="4" s="1"/>
  <c r="H58" i="4" s="1"/>
  <c r="G20" i="4"/>
  <c r="G34" i="4" s="1"/>
  <c r="G58" i="4" s="1"/>
  <c r="F20" i="4"/>
  <c r="F34" i="4" s="1"/>
  <c r="F58" i="4" s="1"/>
  <c r="E20" i="4"/>
  <c r="E34" i="4" s="1"/>
  <c r="E58" i="4" s="1"/>
  <c r="D20" i="4"/>
  <c r="D34" i="4" s="1"/>
  <c r="H19" i="4"/>
  <c r="H33" i="4" s="1"/>
  <c r="H57" i="4" s="1"/>
  <c r="G19" i="4"/>
  <c r="G33" i="4" s="1"/>
  <c r="G57" i="4" s="1"/>
  <c r="F19" i="4"/>
  <c r="F33" i="4" s="1"/>
  <c r="F57" i="4" s="1"/>
  <c r="E19" i="4"/>
  <c r="E33" i="4" s="1"/>
  <c r="E57" i="4" s="1"/>
  <c r="D19" i="4"/>
  <c r="D33" i="4" s="1"/>
  <c r="H18" i="4"/>
  <c r="H32" i="4" s="1"/>
  <c r="H56" i="4" s="1"/>
  <c r="G18" i="4"/>
  <c r="G32" i="4" s="1"/>
  <c r="G56" i="4" s="1"/>
  <c r="F18" i="4"/>
  <c r="F32" i="4" s="1"/>
  <c r="F56" i="4" s="1"/>
  <c r="E18" i="4"/>
  <c r="E32" i="4" s="1"/>
  <c r="E56" i="4" s="1"/>
  <c r="D18" i="4"/>
  <c r="D32" i="4" s="1"/>
  <c r="H17" i="4"/>
  <c r="H23" i="4" s="1"/>
  <c r="G17" i="4"/>
  <c r="G31" i="4" s="1"/>
  <c r="F17" i="4"/>
  <c r="E17" i="4"/>
  <c r="E23" i="4" s="1"/>
  <c r="D17" i="4"/>
  <c r="D23" i="4" s="1"/>
  <c r="I13" i="4"/>
  <c r="H13" i="4"/>
  <c r="G13" i="4"/>
  <c r="F13" i="4"/>
  <c r="E13" i="4"/>
  <c r="D13" i="4"/>
  <c r="I12" i="4"/>
  <c r="H12" i="4"/>
  <c r="G12" i="4"/>
  <c r="F12" i="4"/>
  <c r="E12" i="4"/>
  <c r="D12" i="4"/>
  <c r="I11" i="4"/>
  <c r="H11" i="4"/>
  <c r="G11" i="4"/>
  <c r="F11" i="4"/>
  <c r="E11" i="4"/>
  <c r="D11" i="4"/>
  <c r="I10" i="4"/>
  <c r="H10" i="4"/>
  <c r="G10" i="4"/>
  <c r="F10" i="4"/>
  <c r="E10" i="4"/>
  <c r="D10" i="4"/>
  <c r="N110" i="2"/>
  <c r="M110" i="2"/>
  <c r="L110" i="2"/>
  <c r="K110" i="2"/>
  <c r="J110" i="2"/>
  <c r="I110" i="2"/>
  <c r="H110" i="2"/>
  <c r="G110" i="2"/>
  <c r="F110" i="2"/>
  <c r="E110" i="2"/>
  <c r="D110" i="2"/>
  <c r="N109" i="2"/>
  <c r="M109" i="2"/>
  <c r="L109" i="2"/>
  <c r="K109" i="2"/>
  <c r="J109" i="2"/>
  <c r="H109" i="2"/>
  <c r="G109" i="2"/>
  <c r="F109" i="2"/>
  <c r="E109" i="2"/>
  <c r="D109" i="2"/>
  <c r="N108" i="2"/>
  <c r="M108" i="2"/>
  <c r="L108" i="2"/>
  <c r="K108" i="2"/>
  <c r="J108" i="2"/>
  <c r="G108" i="2"/>
  <c r="F108" i="2"/>
  <c r="E108" i="2"/>
  <c r="D108" i="2"/>
  <c r="N107" i="2"/>
  <c r="M107" i="2"/>
  <c r="L107" i="2"/>
  <c r="K107" i="2"/>
  <c r="J107" i="2"/>
  <c r="F107" i="2"/>
  <c r="E107" i="2"/>
  <c r="D107" i="2"/>
  <c r="N106" i="2"/>
  <c r="M106" i="2"/>
  <c r="L106" i="2"/>
  <c r="K106" i="2"/>
  <c r="J106" i="2"/>
  <c r="E106" i="2"/>
  <c r="D106" i="2"/>
  <c r="N105" i="2"/>
  <c r="M105" i="2"/>
  <c r="L105" i="2"/>
  <c r="K105" i="2"/>
  <c r="J105" i="2"/>
  <c r="D105" i="2"/>
  <c r="N104" i="2"/>
  <c r="N103" i="2"/>
  <c r="M103" i="2"/>
  <c r="N102" i="2"/>
  <c r="M102" i="2"/>
  <c r="L102" i="2"/>
  <c r="N101" i="2"/>
  <c r="M101" i="2"/>
  <c r="L101" i="2"/>
  <c r="K101" i="2"/>
  <c r="N100" i="2"/>
  <c r="M100" i="2"/>
  <c r="L100" i="2"/>
  <c r="K100" i="2"/>
  <c r="J100" i="2"/>
  <c r="I94" i="2"/>
  <c r="I93" i="2"/>
  <c r="H93" i="2"/>
  <c r="I92" i="2"/>
  <c r="H92" i="2"/>
  <c r="G92" i="2"/>
  <c r="I91" i="2"/>
  <c r="H91" i="2"/>
  <c r="G91" i="2"/>
  <c r="F91" i="2"/>
  <c r="I90" i="2"/>
  <c r="H90" i="2"/>
  <c r="G90" i="2"/>
  <c r="F90" i="2"/>
  <c r="E90" i="2"/>
  <c r="M89" i="2"/>
  <c r="L89" i="2"/>
  <c r="K89" i="2"/>
  <c r="J89" i="2"/>
  <c r="I89" i="2"/>
  <c r="H89" i="2"/>
  <c r="G89" i="2"/>
  <c r="F89" i="2"/>
  <c r="E89" i="2"/>
  <c r="D89" i="2"/>
  <c r="L88" i="2"/>
  <c r="K88" i="2"/>
  <c r="J88" i="2"/>
  <c r="I88" i="2"/>
  <c r="H88" i="2"/>
  <c r="G88" i="2"/>
  <c r="F88" i="2"/>
  <c r="E88" i="2"/>
  <c r="D88" i="2"/>
  <c r="K87" i="2"/>
  <c r="J87" i="2"/>
  <c r="I87" i="2"/>
  <c r="H87" i="2"/>
  <c r="G87" i="2"/>
  <c r="F87" i="2"/>
  <c r="E87" i="2"/>
  <c r="D87" i="2"/>
  <c r="J86" i="2"/>
  <c r="I86" i="2"/>
  <c r="H86" i="2"/>
  <c r="G86" i="2"/>
  <c r="F86" i="2"/>
  <c r="E86" i="2"/>
  <c r="D86" i="2"/>
  <c r="I85" i="2"/>
  <c r="H85" i="2"/>
  <c r="G85" i="2"/>
  <c r="F85" i="2"/>
  <c r="E85" i="2"/>
  <c r="H21" i="2"/>
  <c r="H35" i="2" s="1"/>
  <c r="H59" i="2" s="1"/>
  <c r="H104" i="2" s="1"/>
  <c r="G21" i="2"/>
  <c r="G35" i="2" s="1"/>
  <c r="G59" i="2" s="1"/>
  <c r="G104" i="2" s="1"/>
  <c r="F21" i="2"/>
  <c r="F35" i="2" s="1"/>
  <c r="F59" i="2" s="1"/>
  <c r="F104" i="2" s="1"/>
  <c r="E21" i="2"/>
  <c r="E35" i="2" s="1"/>
  <c r="E59" i="2" s="1"/>
  <c r="E104" i="2" s="1"/>
  <c r="D21" i="2"/>
  <c r="D35" i="2" s="1"/>
  <c r="D59" i="2" s="1"/>
  <c r="D104" i="2" s="1"/>
  <c r="H20" i="2"/>
  <c r="H34" i="2" s="1"/>
  <c r="H58" i="2" s="1"/>
  <c r="H103" i="2" s="1"/>
  <c r="G20" i="2"/>
  <c r="G34" i="2" s="1"/>
  <c r="G58" i="2" s="1"/>
  <c r="G103" i="2" s="1"/>
  <c r="F20" i="2"/>
  <c r="F34" i="2" s="1"/>
  <c r="F58" i="2" s="1"/>
  <c r="F103" i="2" s="1"/>
  <c r="E20" i="2"/>
  <c r="E34" i="2" s="1"/>
  <c r="E58" i="2" s="1"/>
  <c r="E103" i="2" s="1"/>
  <c r="D20" i="2"/>
  <c r="D34" i="2" s="1"/>
  <c r="H19" i="2"/>
  <c r="H33" i="2" s="1"/>
  <c r="H57" i="2" s="1"/>
  <c r="H102" i="2" s="1"/>
  <c r="G19" i="2"/>
  <c r="G33" i="2" s="1"/>
  <c r="G57" i="2" s="1"/>
  <c r="G102" i="2" s="1"/>
  <c r="F19" i="2"/>
  <c r="F33" i="2" s="1"/>
  <c r="F57" i="2" s="1"/>
  <c r="F102" i="2" s="1"/>
  <c r="E19" i="2"/>
  <c r="E33" i="2" s="1"/>
  <c r="E57" i="2" s="1"/>
  <c r="E102" i="2" s="1"/>
  <c r="D19" i="2"/>
  <c r="D33" i="2" s="1"/>
  <c r="D57" i="2" s="1"/>
  <c r="D102" i="2" s="1"/>
  <c r="H18" i="2"/>
  <c r="G18" i="2"/>
  <c r="G32" i="2" s="1"/>
  <c r="G56" i="2" s="1"/>
  <c r="G101" i="2" s="1"/>
  <c r="F18" i="2"/>
  <c r="F32" i="2" s="1"/>
  <c r="F56" i="2" s="1"/>
  <c r="F101" i="2" s="1"/>
  <c r="E18" i="2"/>
  <c r="E32" i="2" s="1"/>
  <c r="E56" i="2" s="1"/>
  <c r="E101" i="2" s="1"/>
  <c r="D18" i="2"/>
  <c r="H17" i="2"/>
  <c r="G17" i="2"/>
  <c r="G31" i="2" s="1"/>
  <c r="F17" i="2"/>
  <c r="E17" i="2"/>
  <c r="D17" i="2"/>
  <c r="D23" i="2" s="1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N124" i="1"/>
  <c r="M124" i="1"/>
  <c r="L124" i="1"/>
  <c r="K124" i="1"/>
  <c r="J124" i="1"/>
  <c r="I124" i="1"/>
  <c r="H124" i="1"/>
  <c r="G124" i="1"/>
  <c r="F124" i="1"/>
  <c r="E124" i="1"/>
  <c r="N123" i="1"/>
  <c r="M123" i="1"/>
  <c r="L123" i="1"/>
  <c r="K123" i="1"/>
  <c r="J123" i="1"/>
  <c r="H123" i="1"/>
  <c r="G123" i="1"/>
  <c r="F123" i="1"/>
  <c r="E123" i="1"/>
  <c r="N122" i="1"/>
  <c r="M122" i="1"/>
  <c r="L122" i="1"/>
  <c r="K122" i="1"/>
  <c r="J122" i="1"/>
  <c r="G122" i="1"/>
  <c r="F122" i="1"/>
  <c r="E122" i="1"/>
  <c r="N121" i="1"/>
  <c r="M121" i="1"/>
  <c r="L121" i="1"/>
  <c r="K121" i="1"/>
  <c r="J121" i="1"/>
  <c r="F121" i="1"/>
  <c r="E121" i="1"/>
  <c r="N120" i="1"/>
  <c r="M120" i="1"/>
  <c r="L120" i="1"/>
  <c r="K120" i="1"/>
  <c r="J120" i="1"/>
  <c r="E120" i="1"/>
  <c r="N119" i="1"/>
  <c r="M119" i="1"/>
  <c r="L119" i="1"/>
  <c r="K119" i="1"/>
  <c r="J119" i="1"/>
  <c r="N118" i="1"/>
  <c r="N117" i="1"/>
  <c r="M117" i="1"/>
  <c r="N116" i="1"/>
  <c r="M116" i="1"/>
  <c r="L116" i="1"/>
  <c r="N115" i="1"/>
  <c r="M115" i="1"/>
  <c r="L115" i="1"/>
  <c r="K115" i="1"/>
  <c r="N114" i="1"/>
  <c r="M114" i="1"/>
  <c r="L114" i="1"/>
  <c r="K114" i="1"/>
  <c r="J114" i="1"/>
  <c r="D124" i="1"/>
  <c r="D123" i="1"/>
  <c r="D122" i="1"/>
  <c r="D121" i="1"/>
  <c r="D120" i="1"/>
  <c r="D119" i="1"/>
  <c r="N110" i="1"/>
  <c r="M110" i="1"/>
  <c r="L110" i="1"/>
  <c r="K110" i="1"/>
  <c r="J110" i="1"/>
  <c r="I110" i="1"/>
  <c r="H110" i="1"/>
  <c r="G110" i="1"/>
  <c r="F110" i="1"/>
  <c r="E110" i="1"/>
  <c r="N109" i="1"/>
  <c r="M109" i="1"/>
  <c r="L109" i="1"/>
  <c r="K109" i="1"/>
  <c r="J109" i="1"/>
  <c r="H109" i="1"/>
  <c r="G109" i="1"/>
  <c r="F109" i="1"/>
  <c r="E109" i="1"/>
  <c r="N108" i="1"/>
  <c r="M108" i="1"/>
  <c r="L108" i="1"/>
  <c r="K108" i="1"/>
  <c r="J108" i="1"/>
  <c r="G108" i="1"/>
  <c r="F108" i="1"/>
  <c r="E108" i="1"/>
  <c r="N107" i="1"/>
  <c r="M107" i="1"/>
  <c r="L107" i="1"/>
  <c r="K107" i="1"/>
  <c r="J107" i="1"/>
  <c r="F107" i="1"/>
  <c r="E107" i="1"/>
  <c r="N106" i="1"/>
  <c r="M106" i="1"/>
  <c r="L106" i="1"/>
  <c r="K106" i="1"/>
  <c r="J106" i="1"/>
  <c r="E106" i="1"/>
  <c r="N105" i="1"/>
  <c r="M105" i="1"/>
  <c r="L105" i="1"/>
  <c r="K105" i="1"/>
  <c r="J105" i="1"/>
  <c r="N104" i="1"/>
  <c r="N103" i="1"/>
  <c r="M103" i="1"/>
  <c r="N102" i="1"/>
  <c r="M102" i="1"/>
  <c r="L102" i="1"/>
  <c r="N101" i="1"/>
  <c r="M101" i="1"/>
  <c r="L101" i="1"/>
  <c r="K101" i="1"/>
  <c r="N100" i="1"/>
  <c r="M100" i="1"/>
  <c r="L100" i="1"/>
  <c r="K100" i="1"/>
  <c r="J100" i="1"/>
  <c r="D110" i="1"/>
  <c r="D109" i="1"/>
  <c r="D108" i="1"/>
  <c r="D107" i="1"/>
  <c r="D106" i="1"/>
  <c r="D105" i="1"/>
  <c r="D85" i="1"/>
  <c r="D114" i="1" s="1"/>
  <c r="I94" i="1"/>
  <c r="I123" i="1" s="1"/>
  <c r="I93" i="1"/>
  <c r="I122" i="1" s="1"/>
  <c r="H93" i="1"/>
  <c r="H122" i="1" s="1"/>
  <c r="I92" i="1"/>
  <c r="I121" i="1" s="1"/>
  <c r="H92" i="1"/>
  <c r="H121" i="1" s="1"/>
  <c r="G92" i="1"/>
  <c r="G121" i="1" s="1"/>
  <c r="I91" i="1"/>
  <c r="I120" i="1" s="1"/>
  <c r="H91" i="1"/>
  <c r="H120" i="1" s="1"/>
  <c r="G91" i="1"/>
  <c r="G120" i="1" s="1"/>
  <c r="F91" i="1"/>
  <c r="F120" i="1" s="1"/>
  <c r="I90" i="1"/>
  <c r="I119" i="1" s="1"/>
  <c r="H90" i="1"/>
  <c r="H119" i="1" s="1"/>
  <c r="G90" i="1"/>
  <c r="G119" i="1" s="1"/>
  <c r="F90" i="1"/>
  <c r="F119" i="1" s="1"/>
  <c r="E90" i="1"/>
  <c r="E119" i="1" s="1"/>
  <c r="F87" i="1"/>
  <c r="F116" i="1" s="1"/>
  <c r="M89" i="1"/>
  <c r="M118" i="1" s="1"/>
  <c r="L89" i="1"/>
  <c r="L118" i="1" s="1"/>
  <c r="L88" i="1"/>
  <c r="L117" i="1" s="1"/>
  <c r="K88" i="1"/>
  <c r="K117" i="1" s="1"/>
  <c r="K89" i="1"/>
  <c r="K118" i="1" s="1"/>
  <c r="K87" i="1"/>
  <c r="K116" i="1" s="1"/>
  <c r="J88" i="1"/>
  <c r="J117" i="1" s="1"/>
  <c r="J87" i="1"/>
  <c r="J116" i="1" s="1"/>
  <c r="J89" i="1"/>
  <c r="J118" i="1" s="1"/>
  <c r="J86" i="1"/>
  <c r="J115" i="1" s="1"/>
  <c r="I86" i="1"/>
  <c r="I115" i="1" s="1"/>
  <c r="I87" i="1"/>
  <c r="I116" i="1" s="1"/>
  <c r="I88" i="1"/>
  <c r="I117" i="1" s="1"/>
  <c r="I89" i="1"/>
  <c r="I118" i="1" s="1"/>
  <c r="I85" i="1"/>
  <c r="I114" i="1" s="1"/>
  <c r="H86" i="1"/>
  <c r="H115" i="1" s="1"/>
  <c r="H87" i="1"/>
  <c r="H116" i="1" s="1"/>
  <c r="H88" i="1"/>
  <c r="H117" i="1" s="1"/>
  <c r="H89" i="1"/>
  <c r="H118" i="1" s="1"/>
  <c r="H85" i="1"/>
  <c r="H114" i="1" s="1"/>
  <c r="G86" i="1"/>
  <c r="G115" i="1" s="1"/>
  <c r="G87" i="1"/>
  <c r="G116" i="1" s="1"/>
  <c r="G88" i="1"/>
  <c r="G117" i="1" s="1"/>
  <c r="G89" i="1"/>
  <c r="G118" i="1" s="1"/>
  <c r="G85" i="1"/>
  <c r="G114" i="1" s="1"/>
  <c r="F86" i="1"/>
  <c r="F115" i="1" s="1"/>
  <c r="F88" i="1"/>
  <c r="F117" i="1" s="1"/>
  <c r="F89" i="1"/>
  <c r="F118" i="1" s="1"/>
  <c r="F85" i="1"/>
  <c r="F114" i="1" s="1"/>
  <c r="E88" i="1"/>
  <c r="E117" i="1" s="1"/>
  <c r="E86" i="1"/>
  <c r="E115" i="1" s="1"/>
  <c r="E87" i="1"/>
  <c r="E116" i="1" s="1"/>
  <c r="E89" i="1"/>
  <c r="E118" i="1" s="1"/>
  <c r="E85" i="1"/>
  <c r="E114" i="1" s="1"/>
  <c r="D89" i="1"/>
  <c r="D118" i="1" s="1"/>
  <c r="D88" i="1"/>
  <c r="D117" i="1" s="1"/>
  <c r="D87" i="1"/>
  <c r="D116" i="1" s="1"/>
  <c r="D86" i="1"/>
  <c r="D115" i="1" s="1"/>
  <c r="H23" i="2" l="1"/>
  <c r="D31" i="4"/>
  <c r="E101" i="5"/>
  <c r="F102" i="5"/>
  <c r="F103" i="5"/>
  <c r="E104" i="5"/>
  <c r="E23" i="2"/>
  <c r="I21" i="4"/>
  <c r="I35" i="4" s="1"/>
  <c r="I59" i="4" s="1"/>
  <c r="H31" i="4"/>
  <c r="H37" i="4" s="1"/>
  <c r="F101" i="5"/>
  <c r="G102" i="5"/>
  <c r="G103" i="5"/>
  <c r="F104" i="5"/>
  <c r="G101" i="5"/>
  <c r="H102" i="5"/>
  <c r="H103" i="5"/>
  <c r="G104" i="5"/>
  <c r="H22" i="4"/>
  <c r="I21" i="5"/>
  <c r="I35" i="5" s="1"/>
  <c r="I59" i="5" s="1"/>
  <c r="I104" i="5" s="1"/>
  <c r="H101" i="5"/>
  <c r="E102" i="5"/>
  <c r="E103" i="5"/>
  <c r="D104" i="5"/>
  <c r="H104" i="5"/>
  <c r="D114" i="4"/>
  <c r="G114" i="4"/>
  <c r="E114" i="4"/>
  <c r="H114" i="4"/>
  <c r="F115" i="4"/>
  <c r="J115" i="4"/>
  <c r="G116" i="4"/>
  <c r="K116" i="4"/>
  <c r="G117" i="4"/>
  <c r="K117" i="4"/>
  <c r="F118" i="4"/>
  <c r="J118" i="4"/>
  <c r="E119" i="4"/>
  <c r="I119" i="4"/>
  <c r="I120" i="4"/>
  <c r="H122" i="4"/>
  <c r="I114" i="4"/>
  <c r="G115" i="4"/>
  <c r="D116" i="4"/>
  <c r="H116" i="4"/>
  <c r="D117" i="4"/>
  <c r="H117" i="4"/>
  <c r="L117" i="4"/>
  <c r="G118" i="4"/>
  <c r="K118" i="4"/>
  <c r="F119" i="4"/>
  <c r="F120" i="4"/>
  <c r="G121" i="4"/>
  <c r="I122" i="4"/>
  <c r="F114" i="4"/>
  <c r="D115" i="4"/>
  <c r="H115" i="4"/>
  <c r="E116" i="4"/>
  <c r="I116" i="4"/>
  <c r="E117" i="4"/>
  <c r="I117" i="4"/>
  <c r="D118" i="4"/>
  <c r="H118" i="4"/>
  <c r="L118" i="4"/>
  <c r="G119" i="4"/>
  <c r="G120" i="4"/>
  <c r="H121" i="4"/>
  <c r="I123" i="4"/>
  <c r="E115" i="4"/>
  <c r="I115" i="4"/>
  <c r="F116" i="4"/>
  <c r="J116" i="4"/>
  <c r="F117" i="4"/>
  <c r="J117" i="4"/>
  <c r="E118" i="4"/>
  <c r="I118" i="4"/>
  <c r="M118" i="4"/>
  <c r="H119" i="4"/>
  <c r="H120" i="4"/>
  <c r="I121" i="4"/>
  <c r="D57" i="5"/>
  <c r="D102" i="5" s="1"/>
  <c r="G37" i="5"/>
  <c r="G55" i="5"/>
  <c r="G100" i="5" s="1"/>
  <c r="G36" i="5"/>
  <c r="D58" i="5"/>
  <c r="D103" i="5" s="1"/>
  <c r="D56" i="5"/>
  <c r="D101" i="5" s="1"/>
  <c r="F37" i="5"/>
  <c r="G49" i="5"/>
  <c r="F55" i="5"/>
  <c r="F100" i="5" s="1"/>
  <c r="F36" i="5"/>
  <c r="D22" i="5"/>
  <c r="H22" i="5"/>
  <c r="F23" i="5"/>
  <c r="D31" i="5"/>
  <c r="H31" i="5"/>
  <c r="I18" i="5"/>
  <c r="I32" i="5" s="1"/>
  <c r="I56" i="5" s="1"/>
  <c r="I101" i="5" s="1"/>
  <c r="I20" i="5"/>
  <c r="I34" i="5" s="1"/>
  <c r="I58" i="5" s="1"/>
  <c r="I103" i="5" s="1"/>
  <c r="E22" i="5"/>
  <c r="G23" i="5"/>
  <c r="E31" i="5"/>
  <c r="F22" i="5"/>
  <c r="I17" i="5"/>
  <c r="I19" i="5"/>
  <c r="I33" i="5" s="1"/>
  <c r="I57" i="5" s="1"/>
  <c r="I102" i="5" s="1"/>
  <c r="G22" i="5"/>
  <c r="D56" i="4"/>
  <c r="D22" i="4"/>
  <c r="H55" i="4"/>
  <c r="H36" i="4"/>
  <c r="D37" i="4"/>
  <c r="F31" i="4"/>
  <c r="F47" i="4" s="1"/>
  <c r="F22" i="4"/>
  <c r="H50" i="4"/>
  <c r="G37" i="4"/>
  <c r="G55" i="4"/>
  <c r="G36" i="4"/>
  <c r="D58" i="4"/>
  <c r="F23" i="4"/>
  <c r="D57" i="4"/>
  <c r="D55" i="4"/>
  <c r="H47" i="4"/>
  <c r="D36" i="4"/>
  <c r="G47" i="4"/>
  <c r="I18" i="4"/>
  <c r="I32" i="4" s="1"/>
  <c r="I56" i="4" s="1"/>
  <c r="I20" i="4"/>
  <c r="I34" i="4" s="1"/>
  <c r="I58" i="4" s="1"/>
  <c r="E22" i="4"/>
  <c r="G23" i="4"/>
  <c r="E31" i="4"/>
  <c r="I17" i="4"/>
  <c r="I19" i="4"/>
  <c r="I33" i="4" s="1"/>
  <c r="I57" i="4" s="1"/>
  <c r="G22" i="4"/>
  <c r="D22" i="2"/>
  <c r="H22" i="2"/>
  <c r="D31" i="2"/>
  <c r="H47" i="2" s="1"/>
  <c r="F23" i="2"/>
  <c r="H31" i="2"/>
  <c r="H37" i="2" s="1"/>
  <c r="I21" i="2"/>
  <c r="I35" i="2" s="1"/>
  <c r="I59" i="2" s="1"/>
  <c r="I104" i="2" s="1"/>
  <c r="G37" i="2"/>
  <c r="G55" i="2"/>
  <c r="G100" i="2" s="1"/>
  <c r="G36" i="2"/>
  <c r="D58" i="2"/>
  <c r="D103" i="2" s="1"/>
  <c r="I18" i="2"/>
  <c r="I32" i="2" s="1"/>
  <c r="I56" i="2" s="1"/>
  <c r="I101" i="2" s="1"/>
  <c r="I20" i="2"/>
  <c r="I34" i="2" s="1"/>
  <c r="I58" i="2" s="1"/>
  <c r="I103" i="2" s="1"/>
  <c r="E22" i="2"/>
  <c r="G23" i="2"/>
  <c r="E31" i="2"/>
  <c r="F22" i="2"/>
  <c r="F31" i="2"/>
  <c r="D32" i="2"/>
  <c r="H32" i="2"/>
  <c r="H56" i="2" s="1"/>
  <c r="H101" i="2" s="1"/>
  <c r="D55" i="2"/>
  <c r="D100" i="2" s="1"/>
  <c r="I17" i="2"/>
  <c r="I19" i="2"/>
  <c r="I33" i="2" s="1"/>
  <c r="I57" i="2" s="1"/>
  <c r="I102" i="2" s="1"/>
  <c r="G22" i="2"/>
  <c r="E47" i="2" l="1"/>
  <c r="H55" i="2"/>
  <c r="H100" i="2" s="1"/>
  <c r="G47" i="2"/>
  <c r="H55" i="5"/>
  <c r="H100" i="5" s="1"/>
  <c r="H36" i="5"/>
  <c r="H37" i="5"/>
  <c r="D79" i="5"/>
  <c r="I23" i="5"/>
  <c r="I31" i="5"/>
  <c r="I22" i="5"/>
  <c r="I47" i="5"/>
  <c r="E47" i="5"/>
  <c r="D44" i="5"/>
  <c r="D55" i="5"/>
  <c r="D100" i="5" s="1"/>
  <c r="H47" i="5"/>
  <c r="D41" i="5"/>
  <c r="D36" i="5"/>
  <c r="G47" i="5"/>
  <c r="D43" i="5"/>
  <c r="F47" i="5"/>
  <c r="D42" i="5"/>
  <c r="D37" i="5"/>
  <c r="H49" i="5"/>
  <c r="E42" i="5"/>
  <c r="H50" i="5"/>
  <c r="C78" i="5"/>
  <c r="E43" i="5"/>
  <c r="F44" i="5"/>
  <c r="E55" i="5"/>
  <c r="E100" i="5" s="1"/>
  <c r="H48" i="5"/>
  <c r="E36" i="5"/>
  <c r="G48" i="5"/>
  <c r="F48" i="5"/>
  <c r="E37" i="5"/>
  <c r="I48" i="5"/>
  <c r="E44" i="5"/>
  <c r="G44" i="5"/>
  <c r="F43" i="5"/>
  <c r="D43" i="4"/>
  <c r="I23" i="4"/>
  <c r="I31" i="4"/>
  <c r="I22" i="4"/>
  <c r="C76" i="4"/>
  <c r="F44" i="4"/>
  <c r="G44" i="4"/>
  <c r="D79" i="4"/>
  <c r="E42" i="4"/>
  <c r="E55" i="4"/>
  <c r="H48" i="4"/>
  <c r="E36" i="4"/>
  <c r="G48" i="4"/>
  <c r="I48" i="4"/>
  <c r="F48" i="4"/>
  <c r="E37" i="4"/>
  <c r="D44" i="4"/>
  <c r="F43" i="4"/>
  <c r="I49" i="4"/>
  <c r="H49" i="4"/>
  <c r="F37" i="4"/>
  <c r="G49" i="4"/>
  <c r="F55" i="4"/>
  <c r="F36" i="4"/>
  <c r="C80" i="4"/>
  <c r="E43" i="4"/>
  <c r="E47" i="4"/>
  <c r="E44" i="4"/>
  <c r="D42" i="4"/>
  <c r="G44" i="2"/>
  <c r="D37" i="2"/>
  <c r="F43" i="2"/>
  <c r="C80" i="2"/>
  <c r="H36" i="2"/>
  <c r="F55" i="2"/>
  <c r="F100" i="2" s="1"/>
  <c r="F36" i="2"/>
  <c r="H49" i="2"/>
  <c r="F37" i="2"/>
  <c r="G49" i="2"/>
  <c r="H50" i="2"/>
  <c r="C76" i="2"/>
  <c r="D36" i="2"/>
  <c r="E55" i="2"/>
  <c r="E100" i="2" s="1"/>
  <c r="H48" i="2"/>
  <c r="E36" i="2"/>
  <c r="G48" i="2"/>
  <c r="F48" i="2"/>
  <c r="E37" i="2"/>
  <c r="D79" i="2"/>
  <c r="I23" i="2"/>
  <c r="I31" i="2"/>
  <c r="I49" i="2" s="1"/>
  <c r="I22" i="2"/>
  <c r="D56" i="2"/>
  <c r="D101" i="2" s="1"/>
  <c r="E44" i="2"/>
  <c r="E43" i="2"/>
  <c r="E42" i="2"/>
  <c r="F44" i="2"/>
  <c r="F47" i="2"/>
  <c r="I55" i="5" l="1"/>
  <c r="I100" i="5" s="1"/>
  <c r="I36" i="5"/>
  <c r="I37" i="5"/>
  <c r="I50" i="5"/>
  <c r="B50" i="5" s="1"/>
  <c r="I49" i="5"/>
  <c r="B43" i="5"/>
  <c r="O44" i="5" s="1"/>
  <c r="M59" i="5" s="1"/>
  <c r="M104" i="5" s="1"/>
  <c r="I51" i="5"/>
  <c r="D77" i="5"/>
  <c r="C76" i="5"/>
  <c r="C80" i="5"/>
  <c r="I55" i="4"/>
  <c r="I36" i="4"/>
  <c r="I37" i="4"/>
  <c r="I50" i="4"/>
  <c r="B50" i="4" s="1"/>
  <c r="I47" i="4"/>
  <c r="I51" i="4"/>
  <c r="D41" i="4"/>
  <c r="C78" i="4"/>
  <c r="D77" i="4"/>
  <c r="C78" i="2"/>
  <c r="D77" i="2"/>
  <c r="I48" i="2"/>
  <c r="I55" i="2"/>
  <c r="I100" i="2" s="1"/>
  <c r="I36" i="2"/>
  <c r="I37" i="2"/>
  <c r="D41" i="2"/>
  <c r="D44" i="2"/>
  <c r="D42" i="2"/>
  <c r="I50" i="2"/>
  <c r="I47" i="2"/>
  <c r="I51" i="2"/>
  <c r="D43" i="2"/>
  <c r="Q49" i="4" l="1"/>
  <c r="I62" i="4" s="1"/>
  <c r="Q48" i="4"/>
  <c r="I61" i="4" s="1"/>
  <c r="O49" i="5"/>
  <c r="G62" i="5" s="1"/>
  <c r="G107" i="5" s="1"/>
  <c r="Q48" i="5"/>
  <c r="I61" i="5" s="1"/>
  <c r="I106" i="5" s="1"/>
  <c r="P47" i="5"/>
  <c r="H60" i="5" s="1"/>
  <c r="H105" i="5" s="1"/>
  <c r="O48" i="5"/>
  <c r="G61" i="5" s="1"/>
  <c r="G106" i="5" s="1"/>
  <c r="P48" i="5"/>
  <c r="H61" i="5" s="1"/>
  <c r="H106" i="5" s="1"/>
  <c r="Q47" i="5"/>
  <c r="I60" i="5" s="1"/>
  <c r="I105" i="5" s="1"/>
  <c r="P49" i="5"/>
  <c r="H62" i="5" s="1"/>
  <c r="H107" i="5" s="1"/>
  <c r="O47" i="5"/>
  <c r="G60" i="5" s="1"/>
  <c r="G105" i="5" s="1"/>
  <c r="P50" i="5"/>
  <c r="H63" i="5" s="1"/>
  <c r="H108" i="5" s="1"/>
  <c r="N47" i="5"/>
  <c r="F60" i="5" s="1"/>
  <c r="F105" i="5" s="1"/>
  <c r="M47" i="5"/>
  <c r="E60" i="5" s="1"/>
  <c r="E105" i="5" s="1"/>
  <c r="N48" i="5"/>
  <c r="F61" i="5" s="1"/>
  <c r="F106" i="5" s="1"/>
  <c r="L43" i="5"/>
  <c r="J58" i="5" s="1"/>
  <c r="J103" i="5" s="1"/>
  <c r="N43" i="5"/>
  <c r="L58" i="5" s="1"/>
  <c r="L103" i="5" s="1"/>
  <c r="M44" i="5"/>
  <c r="K59" i="5" s="1"/>
  <c r="K104" i="5" s="1"/>
  <c r="E113" i="5" s="1"/>
  <c r="M42" i="5"/>
  <c r="K57" i="5" s="1"/>
  <c r="K102" i="5" s="1"/>
  <c r="Q49" i="5"/>
  <c r="I62" i="5" s="1"/>
  <c r="I107" i="5" s="1"/>
  <c r="D81" i="5"/>
  <c r="N44" i="5"/>
  <c r="L59" i="5" s="1"/>
  <c r="L104" i="5" s="1"/>
  <c r="M43" i="5"/>
  <c r="K58" i="5" s="1"/>
  <c r="K103" i="5" s="1"/>
  <c r="Q50" i="5"/>
  <c r="I63" i="5" s="1"/>
  <c r="I108" i="5" s="1"/>
  <c r="L44" i="5"/>
  <c r="J59" i="5" s="1"/>
  <c r="J104" i="5" s="1"/>
  <c r="Q51" i="5"/>
  <c r="I64" i="5" s="1"/>
  <c r="I109" i="5" s="1"/>
  <c r="L41" i="5"/>
  <c r="J56" i="5" s="1"/>
  <c r="J101" i="5" s="1"/>
  <c r="L42" i="5"/>
  <c r="J57" i="5" s="1"/>
  <c r="J102" i="5" s="1"/>
  <c r="P48" i="4"/>
  <c r="H61" i="4" s="1"/>
  <c r="Q47" i="4"/>
  <c r="I60" i="4" s="1"/>
  <c r="D81" i="4"/>
  <c r="O49" i="4"/>
  <c r="G62" i="4" s="1"/>
  <c r="N48" i="4"/>
  <c r="F61" i="4" s="1"/>
  <c r="Q50" i="4"/>
  <c r="I63" i="4" s="1"/>
  <c r="P49" i="4"/>
  <c r="H62" i="4" s="1"/>
  <c r="O48" i="4"/>
  <c r="G61" i="4" s="1"/>
  <c r="M47" i="4"/>
  <c r="E60" i="4" s="1"/>
  <c r="L41" i="4"/>
  <c r="J56" i="4" s="1"/>
  <c r="B43" i="4"/>
  <c r="O47" i="4"/>
  <c r="G60" i="4" s="1"/>
  <c r="P50" i="4"/>
  <c r="H63" i="4" s="1"/>
  <c r="P47" i="4"/>
  <c r="H60" i="4" s="1"/>
  <c r="N47" i="4"/>
  <c r="F60" i="4" s="1"/>
  <c r="Q51" i="4"/>
  <c r="I64" i="4" s="1"/>
  <c r="D81" i="2"/>
  <c r="B50" i="2"/>
  <c r="Q48" i="2" s="1"/>
  <c r="I61" i="2" s="1"/>
  <c r="I106" i="2" s="1"/>
  <c r="B43" i="2"/>
  <c r="D75" i="5" l="1"/>
  <c r="D73" i="5"/>
  <c r="C72" i="5"/>
  <c r="C74" i="5"/>
  <c r="L42" i="4"/>
  <c r="J57" i="4" s="1"/>
  <c r="N44" i="4"/>
  <c r="L59" i="4" s="1"/>
  <c r="L104" i="4" s="1"/>
  <c r="L43" i="4"/>
  <c r="J58" i="4" s="1"/>
  <c r="L44" i="4"/>
  <c r="J59" i="4" s="1"/>
  <c r="M44" i="4"/>
  <c r="K59" i="4" s="1"/>
  <c r="M43" i="4"/>
  <c r="K58" i="4" s="1"/>
  <c r="K103" i="4" s="1"/>
  <c r="M42" i="4"/>
  <c r="K57" i="4" s="1"/>
  <c r="N43" i="4"/>
  <c r="L58" i="4" s="1"/>
  <c r="O44" i="4"/>
  <c r="M59" i="4" s="1"/>
  <c r="C72" i="4"/>
  <c r="O44" i="2"/>
  <c r="M59" i="2" s="1"/>
  <c r="M104" i="2" s="1"/>
  <c r="M44" i="2"/>
  <c r="K59" i="2" s="1"/>
  <c r="K104" i="2" s="1"/>
  <c r="N43" i="2"/>
  <c r="L58" i="2" s="1"/>
  <c r="L103" i="2" s="1"/>
  <c r="M43" i="2"/>
  <c r="K58" i="2" s="1"/>
  <c r="K103" i="2" s="1"/>
  <c r="N44" i="2"/>
  <c r="L59" i="2" s="1"/>
  <c r="L104" i="2" s="1"/>
  <c r="M42" i="2"/>
  <c r="K57" i="2" s="1"/>
  <c r="K102" i="2" s="1"/>
  <c r="O47" i="2"/>
  <c r="G60" i="2" s="1"/>
  <c r="G105" i="2" s="1"/>
  <c r="M47" i="2"/>
  <c r="E60" i="2" s="1"/>
  <c r="E105" i="2" s="1"/>
  <c r="P47" i="2"/>
  <c r="H60" i="2" s="1"/>
  <c r="H105" i="2" s="1"/>
  <c r="Q49" i="2"/>
  <c r="I62" i="2" s="1"/>
  <c r="I107" i="2" s="1"/>
  <c r="P48" i="2"/>
  <c r="H61" i="2" s="1"/>
  <c r="H106" i="2" s="1"/>
  <c r="P49" i="2"/>
  <c r="H62" i="2" s="1"/>
  <c r="H107" i="2" s="1"/>
  <c r="P50" i="2"/>
  <c r="H63" i="2" s="1"/>
  <c r="H108" i="2" s="1"/>
  <c r="O49" i="2"/>
  <c r="G62" i="2" s="1"/>
  <c r="G107" i="2" s="1"/>
  <c r="N48" i="2"/>
  <c r="F61" i="2" s="1"/>
  <c r="F106" i="2" s="1"/>
  <c r="N47" i="2"/>
  <c r="F60" i="2" s="1"/>
  <c r="F105" i="2" s="1"/>
  <c r="O48" i="2"/>
  <c r="G61" i="2" s="1"/>
  <c r="G106" i="2" s="1"/>
  <c r="L44" i="2"/>
  <c r="J59" i="2" s="1"/>
  <c r="J104" i="2" s="1"/>
  <c r="Q50" i="2"/>
  <c r="I63" i="2" s="1"/>
  <c r="I108" i="2" s="1"/>
  <c r="Q47" i="2"/>
  <c r="I60" i="2" s="1"/>
  <c r="I105" i="2" s="1"/>
  <c r="Q51" i="2"/>
  <c r="I64" i="2" s="1"/>
  <c r="I109" i="2" s="1"/>
  <c r="L41" i="2"/>
  <c r="J56" i="2" s="1"/>
  <c r="J101" i="2" s="1"/>
  <c r="L42" i="2"/>
  <c r="J57" i="2" s="1"/>
  <c r="J102" i="2" s="1"/>
  <c r="L43" i="2"/>
  <c r="J58" i="2" s="1"/>
  <c r="J103" i="2" s="1"/>
  <c r="E101" i="4" l="1"/>
  <c r="F104" i="4"/>
  <c r="H105" i="4"/>
  <c r="M104" i="4"/>
  <c r="K104" i="4"/>
  <c r="J102" i="4"/>
  <c r="H103" i="4"/>
  <c r="H107" i="4"/>
  <c r="I109" i="4"/>
  <c r="I107" i="4"/>
  <c r="G102" i="4"/>
  <c r="I100" i="4"/>
  <c r="F101" i="4"/>
  <c r="D102" i="4"/>
  <c r="H106" i="4"/>
  <c r="G101" i="4"/>
  <c r="E100" i="4"/>
  <c r="G104" i="4"/>
  <c r="F103" i="4"/>
  <c r="I108" i="4"/>
  <c r="G105" i="4"/>
  <c r="H108" i="4"/>
  <c r="L103" i="4"/>
  <c r="J104" i="4"/>
  <c r="H104" i="4"/>
  <c r="D104" i="4"/>
  <c r="F105" i="4"/>
  <c r="H100" i="4"/>
  <c r="D103" i="4"/>
  <c r="I101" i="4"/>
  <c r="G103" i="4"/>
  <c r="J101" i="4"/>
  <c r="I102" i="4"/>
  <c r="F106" i="4"/>
  <c r="I104" i="4"/>
  <c r="H101" i="4"/>
  <c r="D101" i="4"/>
  <c r="E104" i="4"/>
  <c r="H102" i="4"/>
  <c r="E113" i="2"/>
  <c r="K102" i="4"/>
  <c r="J103" i="4"/>
  <c r="F100" i="4"/>
  <c r="I103" i="4"/>
  <c r="G106" i="4"/>
  <c r="F102" i="4"/>
  <c r="D100" i="4"/>
  <c r="G107" i="4"/>
  <c r="G100" i="4"/>
  <c r="I106" i="4"/>
  <c r="E103" i="4"/>
  <c r="E105" i="4"/>
  <c r="I105" i="4"/>
  <c r="E102" i="4"/>
  <c r="D75" i="4"/>
  <c r="C74" i="4"/>
  <c r="D73" i="4"/>
  <c r="C74" i="2"/>
  <c r="D73" i="2"/>
  <c r="C72" i="2"/>
  <c r="D75" i="2"/>
  <c r="E127" i="4" l="1"/>
  <c r="H21" i="1" l="1"/>
  <c r="H35" i="1" s="1"/>
  <c r="H59" i="1" s="1"/>
  <c r="G21" i="1"/>
  <c r="G35" i="1" s="1"/>
  <c r="G59" i="1" s="1"/>
  <c r="F21" i="1"/>
  <c r="F35" i="1" s="1"/>
  <c r="F59" i="1" s="1"/>
  <c r="E21" i="1"/>
  <c r="E35" i="1" s="1"/>
  <c r="E59" i="1" s="1"/>
  <c r="D21" i="1"/>
  <c r="D35" i="1" s="1"/>
  <c r="D59" i="1" s="1"/>
  <c r="H20" i="1"/>
  <c r="H34" i="1" s="1"/>
  <c r="H58" i="1" s="1"/>
  <c r="G20" i="1"/>
  <c r="G34" i="1" s="1"/>
  <c r="G58" i="1" s="1"/>
  <c r="F20" i="1"/>
  <c r="F34" i="1" s="1"/>
  <c r="F58" i="1" s="1"/>
  <c r="E20" i="1"/>
  <c r="E34" i="1" s="1"/>
  <c r="E58" i="1" s="1"/>
  <c r="D20" i="1"/>
  <c r="D34" i="1" s="1"/>
  <c r="H19" i="1"/>
  <c r="H33" i="1" s="1"/>
  <c r="H57" i="1" s="1"/>
  <c r="G19" i="1"/>
  <c r="G33" i="1" s="1"/>
  <c r="G57" i="1" s="1"/>
  <c r="F19" i="1"/>
  <c r="F33" i="1" s="1"/>
  <c r="F57" i="1" s="1"/>
  <c r="E19" i="1"/>
  <c r="E33" i="1" s="1"/>
  <c r="E57" i="1" s="1"/>
  <c r="D19" i="1"/>
  <c r="D33" i="1" s="1"/>
  <c r="H18" i="1"/>
  <c r="H32" i="1" s="1"/>
  <c r="H56" i="1" s="1"/>
  <c r="G18" i="1"/>
  <c r="G32" i="1" s="1"/>
  <c r="G56" i="1" s="1"/>
  <c r="F18" i="1"/>
  <c r="F32" i="1" s="1"/>
  <c r="F56" i="1" s="1"/>
  <c r="E18" i="1"/>
  <c r="E32" i="1" s="1"/>
  <c r="E56" i="1" s="1"/>
  <c r="D18" i="1"/>
  <c r="D32" i="1" s="1"/>
  <c r="H17" i="1"/>
  <c r="H31" i="1" s="1"/>
  <c r="G17" i="1"/>
  <c r="G31" i="1" s="1"/>
  <c r="F17" i="1"/>
  <c r="F31" i="1" s="1"/>
  <c r="E17" i="1"/>
  <c r="E31" i="1" s="1"/>
  <c r="D17" i="1"/>
  <c r="D31" i="1" s="1"/>
  <c r="E12" i="1"/>
  <c r="F12" i="1"/>
  <c r="G12" i="1"/>
  <c r="H12" i="1"/>
  <c r="I12" i="1"/>
  <c r="E13" i="1"/>
  <c r="F13" i="1"/>
  <c r="G13" i="1"/>
  <c r="H13" i="1"/>
  <c r="I13" i="1"/>
  <c r="D13" i="1"/>
  <c r="D12" i="1"/>
  <c r="D55" i="1" l="1"/>
  <c r="H47" i="1"/>
  <c r="E47" i="1"/>
  <c r="F47" i="1"/>
  <c r="G47" i="1"/>
  <c r="H55" i="1"/>
  <c r="H48" i="1"/>
  <c r="F48" i="1"/>
  <c r="G48" i="1"/>
  <c r="E55" i="1"/>
  <c r="D56" i="1"/>
  <c r="F55" i="1"/>
  <c r="G49" i="1"/>
  <c r="H49" i="1"/>
  <c r="D57" i="1"/>
  <c r="G55" i="1"/>
  <c r="H50" i="1"/>
  <c r="D58" i="1"/>
  <c r="I19" i="1"/>
  <c r="I33" i="1" s="1"/>
  <c r="I57" i="1" s="1"/>
  <c r="I18" i="1"/>
  <c r="I32" i="1" s="1"/>
  <c r="I56" i="1" s="1"/>
  <c r="I20" i="1"/>
  <c r="I34" i="1" s="1"/>
  <c r="I58" i="1" s="1"/>
  <c r="I17" i="1"/>
  <c r="I31" i="1" s="1"/>
  <c r="I55" i="1" s="1"/>
  <c r="I21" i="1"/>
  <c r="I35" i="1" s="1"/>
  <c r="I59" i="1" s="1"/>
  <c r="H23" i="1"/>
  <c r="G23" i="1"/>
  <c r="F23" i="1"/>
  <c r="E23" i="1"/>
  <c r="D23" i="1"/>
  <c r="H22" i="1"/>
  <c r="G22" i="1"/>
  <c r="F22" i="1"/>
  <c r="E22" i="1"/>
  <c r="D22" i="1"/>
  <c r="E10" i="1"/>
  <c r="F10" i="1"/>
  <c r="G10" i="1"/>
  <c r="H10" i="1"/>
  <c r="I10" i="1"/>
  <c r="E11" i="1"/>
  <c r="F11" i="1"/>
  <c r="G11" i="1"/>
  <c r="H11" i="1"/>
  <c r="I11" i="1"/>
  <c r="D11" i="1"/>
  <c r="D10" i="1"/>
  <c r="H37" i="1"/>
  <c r="G37" i="1"/>
  <c r="F37" i="1"/>
  <c r="E36" i="1"/>
  <c r="D37" i="1"/>
  <c r="D81" i="1" l="1"/>
  <c r="D77" i="1"/>
  <c r="C80" i="1"/>
  <c r="C76" i="1"/>
  <c r="D79" i="1"/>
  <c r="C78" i="1"/>
  <c r="F43" i="1"/>
  <c r="I50" i="1"/>
  <c r="G44" i="1"/>
  <c r="F44" i="1"/>
  <c r="E42" i="1"/>
  <c r="I51" i="1"/>
  <c r="D44" i="1"/>
  <c r="D42" i="1"/>
  <c r="E44" i="1"/>
  <c r="D41" i="1"/>
  <c r="D43" i="1"/>
  <c r="I47" i="1"/>
  <c r="I49" i="1"/>
  <c r="E43" i="1"/>
  <c r="I48" i="1"/>
  <c r="I36" i="1"/>
  <c r="I23" i="1"/>
  <c r="I22" i="1"/>
  <c r="F36" i="1"/>
  <c r="E37" i="1"/>
  <c r="G36" i="1"/>
  <c r="D36" i="1"/>
  <c r="H36" i="1"/>
  <c r="I37" i="1"/>
  <c r="B50" i="1" l="1"/>
  <c r="Q51" i="1" s="1"/>
  <c r="I64" i="1" s="1"/>
  <c r="B43" i="1"/>
  <c r="N44" i="1" l="1"/>
  <c r="L59" i="1" s="1"/>
  <c r="M44" i="1"/>
  <c r="K59" i="1" s="1"/>
  <c r="P50" i="1"/>
  <c r="H63" i="1" s="1"/>
  <c r="P48" i="1"/>
  <c r="H61" i="1" s="1"/>
  <c r="O49" i="1"/>
  <c r="G62" i="1" s="1"/>
  <c r="O48" i="1"/>
  <c r="G61" i="1" s="1"/>
  <c r="M47" i="1"/>
  <c r="E60" i="1" s="1"/>
  <c r="O47" i="1"/>
  <c r="G60" i="1" s="1"/>
  <c r="N48" i="1"/>
  <c r="F61" i="1" s="1"/>
  <c r="P49" i="1"/>
  <c r="H62" i="1" s="1"/>
  <c r="N47" i="1"/>
  <c r="F60" i="1" s="1"/>
  <c r="P47" i="1"/>
  <c r="H60" i="1" s="1"/>
  <c r="L42" i="1"/>
  <c r="J57" i="1" s="1"/>
  <c r="N43" i="1"/>
  <c r="L58" i="1" s="1"/>
  <c r="L41" i="1"/>
  <c r="J56" i="1" s="1"/>
  <c r="L43" i="1"/>
  <c r="O44" i="1"/>
  <c r="Q47" i="1"/>
  <c r="I60" i="1" s="1"/>
  <c r="Q49" i="1"/>
  <c r="I62" i="1" s="1"/>
  <c r="M43" i="1"/>
  <c r="K58" i="1" s="1"/>
  <c r="Q48" i="1"/>
  <c r="I61" i="1" s="1"/>
  <c r="M42" i="1"/>
  <c r="K57" i="1" s="1"/>
  <c r="Q50" i="1"/>
  <c r="I63" i="1" s="1"/>
  <c r="I108" i="1" s="1"/>
  <c r="L44" i="1"/>
  <c r="M59" i="1"/>
  <c r="J59" i="1"/>
  <c r="J58" i="1"/>
  <c r="J103" i="1" l="1"/>
  <c r="C74" i="1"/>
  <c r="I107" i="1"/>
  <c r="J101" i="1"/>
  <c r="C72" i="1"/>
  <c r="H102" i="1"/>
  <c r="F103" i="1"/>
  <c r="D103" i="1"/>
  <c r="D102" i="1"/>
  <c r="F102" i="1"/>
  <c r="I104" i="1"/>
  <c r="G101" i="1"/>
  <c r="I102" i="1"/>
  <c r="D100" i="1"/>
  <c r="I101" i="1"/>
  <c r="G103" i="1"/>
  <c r="H100" i="1"/>
  <c r="E101" i="1"/>
  <c r="F101" i="1"/>
  <c r="E100" i="1"/>
  <c r="E103" i="1"/>
  <c r="D101" i="1"/>
  <c r="H103" i="1"/>
  <c r="I103" i="1"/>
  <c r="F100" i="1"/>
  <c r="E102" i="1"/>
  <c r="I100" i="1"/>
  <c r="G104" i="1"/>
  <c r="F104" i="1"/>
  <c r="D104" i="1"/>
  <c r="G102" i="1"/>
  <c r="E104" i="1"/>
  <c r="G100" i="1"/>
  <c r="H104" i="1"/>
  <c r="H101" i="1"/>
  <c r="H108" i="1"/>
  <c r="K102" i="1"/>
  <c r="L103" i="1"/>
  <c r="G106" i="1"/>
  <c r="M104" i="1"/>
  <c r="I106" i="1"/>
  <c r="J102" i="1"/>
  <c r="D73" i="1"/>
  <c r="F106" i="1"/>
  <c r="G107" i="1"/>
  <c r="L104" i="1"/>
  <c r="F105" i="1"/>
  <c r="E105" i="1"/>
  <c r="J104" i="1"/>
  <c r="D75" i="1"/>
  <c r="I105" i="1"/>
  <c r="H107" i="1"/>
  <c r="K104" i="1"/>
  <c r="K103" i="1"/>
  <c r="H105" i="1"/>
  <c r="G105" i="1"/>
  <c r="H106" i="1"/>
  <c r="I109" i="1"/>
  <c r="E127" i="1" l="1"/>
</calcChain>
</file>

<file path=xl/sharedStrings.xml><?xml version="1.0" encoding="utf-8"?>
<sst xmlns="http://schemas.openxmlformats.org/spreadsheetml/2006/main" count="874" uniqueCount="35">
  <si>
    <t>A</t>
  </si>
  <si>
    <t>C</t>
  </si>
  <si>
    <t>D</t>
  </si>
  <si>
    <t>E</t>
  </si>
  <si>
    <t>UU</t>
  </si>
  <si>
    <t>VV</t>
  </si>
  <si>
    <t>WW</t>
  </si>
  <si>
    <t>XX</t>
  </si>
  <si>
    <t>YY</t>
  </si>
  <si>
    <t>ZZ</t>
  </si>
  <si>
    <t>THE INITIAL DATA SET</t>
  </si>
  <si>
    <t>THE REVERSED DATA SET</t>
  </si>
  <si>
    <t>Mean</t>
  </si>
  <si>
    <t>SD</t>
  </si>
  <si>
    <t>THE SCALED DATA SET</t>
  </si>
  <si>
    <t>Max</t>
  </si>
  <si>
    <t>Min</t>
  </si>
  <si>
    <t>To rescale any number to an 1-9 scale</t>
  </si>
  <si>
    <t>=((variable - MIN) X 8)/(MAX-MIN)+1</t>
  </si>
  <si>
    <t>B</t>
  </si>
  <si>
    <t>DATA COMPARISONS - SCALED</t>
  </si>
  <si>
    <t>FINAL</t>
  </si>
  <si>
    <t>DISTANCE</t>
  </si>
  <si>
    <t>DATA</t>
  </si>
  <si>
    <t>START MAP POINTS</t>
  </si>
  <si>
    <t>X</t>
  </si>
  <si>
    <t>Y</t>
  </si>
  <si>
    <t>CALC MAP POINTS</t>
  </si>
  <si>
    <t>MAP</t>
  </si>
  <si>
    <t>RANKS</t>
  </si>
  <si>
    <t>Correlation</t>
  </si>
  <si>
    <t>Goal is maximize = close as possible to 100%</t>
  </si>
  <si>
    <t>DIFFERENCE</t>
  </si>
  <si>
    <t>Sum of errors</t>
  </si>
  <si>
    <t>Goal is minimize = close as possible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</si>
</sst>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2" fontId="3" fillId="0" borderId="8" xfId="1" applyNumberFormat="1" applyFont="1" applyBorder="1" applyAlignment="1">
      <alignment horizontal="center"/>
    </xf>
    <xf numFmtId="2" fontId="3" fillId="0" borderId="9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0" xfId="1" applyFont="1" applyBorder="1"/>
    <xf numFmtId="43" fontId="0" fillId="0" borderId="8" xfId="1" applyFont="1" applyBorder="1"/>
    <xf numFmtId="43" fontId="0" fillId="2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43" fontId="0" fillId="0" borderId="6" xfId="1" applyFont="1" applyBorder="1"/>
    <xf numFmtId="43" fontId="0" fillId="0" borderId="2" xfId="1" applyFont="1" applyBorder="1"/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0" fillId="0" borderId="9" xfId="1" applyFont="1" applyBorder="1"/>
    <xf numFmtId="43" fontId="0" fillId="2" borderId="6" xfId="1" applyFont="1" applyFill="1" applyBorder="1"/>
    <xf numFmtId="0" fontId="3" fillId="0" borderId="13" xfId="0" applyFont="1" applyBorder="1" applyAlignment="1">
      <alignment horizontal="center"/>
    </xf>
    <xf numFmtId="43" fontId="3" fillId="0" borderId="14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10" xfId="0" applyFill="1" applyBorder="1"/>
    <xf numFmtId="43" fontId="2" fillId="3" borderId="11" xfId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2" fillId="5" borderId="13" xfId="0" applyFont="1" applyFill="1" applyBorder="1"/>
    <xf numFmtId="0" fontId="2" fillId="5" borderId="15" xfId="0" applyFont="1" applyFill="1" applyBorder="1"/>
    <xf numFmtId="0" fontId="2" fillId="5" borderId="14" xfId="0" applyFont="1" applyFill="1" applyBorder="1"/>
    <xf numFmtId="43" fontId="2" fillId="6" borderId="10" xfId="1" applyFont="1" applyFill="1" applyBorder="1" applyAlignment="1">
      <alignment horizontal="left"/>
    </xf>
    <xf numFmtId="0" fontId="0" fillId="6" borderId="12" xfId="0" applyFill="1" applyBorder="1"/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3" fontId="2" fillId="3" borderId="15" xfId="1" applyFont="1" applyFill="1" applyBorder="1" applyAlignment="1">
      <alignment horizontal="center"/>
    </xf>
    <xf numFmtId="43" fontId="2" fillId="3" borderId="14" xfId="1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3" fontId="2" fillId="3" borderId="3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43" fontId="2" fillId="3" borderId="12" xfId="1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/>
    <xf numFmtId="0" fontId="2" fillId="6" borderId="13" xfId="0" applyFont="1" applyFill="1" applyBorder="1"/>
    <xf numFmtId="0" fontId="2" fillId="6" borderId="15" xfId="0" applyFont="1" applyFill="1" applyBorder="1"/>
    <xf numFmtId="0" fontId="2" fillId="6" borderId="14" xfId="0" applyFont="1" applyFill="1" applyBorder="1"/>
    <xf numFmtId="164" fontId="0" fillId="3" borderId="3" xfId="1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0" xfId="0" applyNumberFormat="1"/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quotePrefix="1" applyFont="1" applyFill="1" applyBorder="1" applyAlignment="1">
      <alignment horizontal="center"/>
    </xf>
    <xf numFmtId="0" fontId="2" fillId="4" borderId="8" xfId="0" quotePrefix="1" applyFont="1" applyFill="1" applyBorder="1" applyAlignment="1">
      <alignment horizontal="center"/>
    </xf>
    <xf numFmtId="0" fontId="2" fillId="4" borderId="9" xfId="0" quotePrefix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3" fontId="2" fillId="6" borderId="10" xfId="1" applyFont="1" applyFill="1" applyBorder="1" applyAlignment="1">
      <alignment vertical="center"/>
    </xf>
    <xf numFmtId="43" fontId="2" fillId="6" borderId="12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4" fillId="0" borderId="10" xfId="2" applyNumberFormat="1" applyFont="1" applyBorder="1" applyAlignment="1">
      <alignment horizontal="center" vertical="center"/>
    </xf>
    <xf numFmtId="10" fontId="4" fillId="0" borderId="12" xfId="2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ranks!$C$71:$C$81</c:f>
              <c:numCache>
                <c:formatCode>0.00</c:formatCode>
                <c:ptCount val="11"/>
                <c:pt idx="0" formatCode="General">
                  <c:v>4</c:v>
                </c:pt>
                <c:pt idx="1">
                  <c:v>6.7067307692307692</c:v>
                </c:pt>
                <c:pt idx="2" formatCode="General">
                  <c:v>0</c:v>
                </c:pt>
                <c:pt idx="3">
                  <c:v>7.4567307692307692</c:v>
                </c:pt>
                <c:pt idx="4" formatCode="General">
                  <c:v>0</c:v>
                </c:pt>
                <c:pt idx="5">
                  <c:v>1</c:v>
                </c:pt>
                <c:pt idx="6" formatCode="General">
                  <c:v>0</c:v>
                </c:pt>
                <c:pt idx="7">
                  <c:v>3</c:v>
                </c:pt>
                <c:pt idx="8" formatCode="General">
                  <c:v>0</c:v>
                </c:pt>
                <c:pt idx="9">
                  <c:v>1.5</c:v>
                </c:pt>
                <c:pt idx="10" formatCode="General">
                  <c:v>0</c:v>
                </c:pt>
              </c:numCache>
            </c:numRef>
          </c:xVal>
          <c:yVal>
            <c:numRef>
              <c:f>ranks!$D$71:$D$81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 formatCode="0.00">
                  <c:v>3.0144230769230771</c:v>
                </c:pt>
                <c:pt idx="3">
                  <c:v>0</c:v>
                </c:pt>
                <c:pt idx="4" formatCode="0.00">
                  <c:v>3.5336538461538463</c:v>
                </c:pt>
                <c:pt idx="5">
                  <c:v>0</c:v>
                </c:pt>
                <c:pt idx="6" formatCode="0.00">
                  <c:v>8</c:v>
                </c:pt>
                <c:pt idx="7">
                  <c:v>0</c:v>
                </c:pt>
                <c:pt idx="8" formatCode="0.00">
                  <c:v>5</c:v>
                </c:pt>
                <c:pt idx="9">
                  <c:v>0</c:v>
                </c:pt>
                <c:pt idx="10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1-41A9-B6CB-610D35A49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641664"/>
        <c:axId val="256659840"/>
      </c:scatterChart>
      <c:valAx>
        <c:axId val="25664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659840"/>
        <c:crosses val="autoZero"/>
        <c:crossBetween val="midCat"/>
      </c:valAx>
      <c:valAx>
        <c:axId val="25665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6641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ranks!$C$71:$C$81</c:f>
              <c:numCache>
                <c:formatCode>0.00</c:formatCode>
                <c:ptCount val="11"/>
                <c:pt idx="0" formatCode="General">
                  <c:v>4</c:v>
                </c:pt>
                <c:pt idx="1">
                  <c:v>6.7067307692307692</c:v>
                </c:pt>
                <c:pt idx="2" formatCode="General">
                  <c:v>0</c:v>
                </c:pt>
                <c:pt idx="3">
                  <c:v>7.4567307692307692</c:v>
                </c:pt>
                <c:pt idx="4" formatCode="General">
                  <c:v>0</c:v>
                </c:pt>
                <c:pt idx="5">
                  <c:v>1</c:v>
                </c:pt>
                <c:pt idx="6" formatCode="General">
                  <c:v>0</c:v>
                </c:pt>
                <c:pt idx="7">
                  <c:v>3</c:v>
                </c:pt>
                <c:pt idx="8" formatCode="General">
                  <c:v>0</c:v>
                </c:pt>
                <c:pt idx="9">
                  <c:v>1.5</c:v>
                </c:pt>
                <c:pt idx="10" formatCode="General">
                  <c:v>0</c:v>
                </c:pt>
              </c:numCache>
            </c:numRef>
          </c:xVal>
          <c:yVal>
            <c:numRef>
              <c:f>ranks!$D$71:$D$81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 formatCode="0.00">
                  <c:v>3.0144230769230771</c:v>
                </c:pt>
                <c:pt idx="3">
                  <c:v>0</c:v>
                </c:pt>
                <c:pt idx="4" formatCode="0.00">
                  <c:v>3.5336538461538463</c:v>
                </c:pt>
                <c:pt idx="5">
                  <c:v>0</c:v>
                </c:pt>
                <c:pt idx="6" formatCode="0.00">
                  <c:v>8</c:v>
                </c:pt>
                <c:pt idx="7">
                  <c:v>0</c:v>
                </c:pt>
                <c:pt idx="8" formatCode="0.00">
                  <c:v>5</c:v>
                </c:pt>
                <c:pt idx="9">
                  <c:v>0</c:v>
                </c:pt>
                <c:pt idx="10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0-4E4C-800B-2A14B264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99104"/>
        <c:axId val="256800640"/>
      </c:scatterChart>
      <c:valAx>
        <c:axId val="2567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800640"/>
        <c:crosses val="autoZero"/>
        <c:crossBetween val="midCat"/>
      </c:valAx>
      <c:valAx>
        <c:axId val="25680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6799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ranks!$C$71:$C$81</c:f>
              <c:numCache>
                <c:formatCode>0.00</c:formatCode>
                <c:ptCount val="11"/>
                <c:pt idx="0" formatCode="General">
                  <c:v>4</c:v>
                </c:pt>
                <c:pt idx="1">
                  <c:v>6.7067307692307692</c:v>
                </c:pt>
                <c:pt idx="2" formatCode="General">
                  <c:v>0</c:v>
                </c:pt>
                <c:pt idx="3">
                  <c:v>7.4567307692307692</c:v>
                </c:pt>
                <c:pt idx="4" formatCode="General">
                  <c:v>0</c:v>
                </c:pt>
                <c:pt idx="5">
                  <c:v>1</c:v>
                </c:pt>
                <c:pt idx="6" formatCode="General">
                  <c:v>0</c:v>
                </c:pt>
                <c:pt idx="7">
                  <c:v>3</c:v>
                </c:pt>
                <c:pt idx="8" formatCode="General">
                  <c:v>0</c:v>
                </c:pt>
                <c:pt idx="9">
                  <c:v>1.5</c:v>
                </c:pt>
                <c:pt idx="10" formatCode="General">
                  <c:v>0</c:v>
                </c:pt>
              </c:numCache>
            </c:numRef>
          </c:xVal>
          <c:yVal>
            <c:numRef>
              <c:f>ranks!$D$71:$D$81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 formatCode="0.00">
                  <c:v>3.0144230769230771</c:v>
                </c:pt>
                <c:pt idx="3">
                  <c:v>0</c:v>
                </c:pt>
                <c:pt idx="4" formatCode="0.00">
                  <c:v>3.5336538461538463</c:v>
                </c:pt>
                <c:pt idx="5">
                  <c:v>0</c:v>
                </c:pt>
                <c:pt idx="6" formatCode="0.00">
                  <c:v>8</c:v>
                </c:pt>
                <c:pt idx="7">
                  <c:v>0</c:v>
                </c:pt>
                <c:pt idx="8" formatCode="0.00">
                  <c:v>5</c:v>
                </c:pt>
                <c:pt idx="9">
                  <c:v>0</c:v>
                </c:pt>
                <c:pt idx="10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70-4AEC-8282-4F3971747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71136"/>
        <c:axId val="257377024"/>
      </c:scatterChart>
      <c:valAx>
        <c:axId val="2573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377024"/>
        <c:crosses val="autoZero"/>
        <c:crossBetween val="midCat"/>
      </c:valAx>
      <c:valAx>
        <c:axId val="25737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7371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'ranks-map'!$F$71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'ranks-map'!$G$71</c:f>
              <c:numCache>
                <c:formatCode>_(* #,##0.00_);_(* \(#,##0.00\);_(* "-"??_);_(@_)</c:formatCode>
                <c:ptCount val="1"/>
                <c:pt idx="0">
                  <c:v>6.6186471348081968</c:v>
                </c:pt>
              </c:numCache>
            </c:numRef>
          </c:xVal>
          <c:yVal>
            <c:numRef>
              <c:f>'ranks-map'!$H$71</c:f>
              <c:numCache>
                <c:formatCode>_(* #,##0.00_);_(* \(#,##0.00\);_(* "-"??_);_(@_)</c:formatCode>
                <c:ptCount val="1"/>
                <c:pt idx="0">
                  <c:v>4.4745304604238738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2-49FB-8D11-34292958478F}"/>
            </c:ext>
          </c:extLst>
        </c:ser>
        <c:ser>
          <c:idx val="1"/>
          <c:order val="1"/>
          <c:tx>
            <c:strRef>
              <c:f>'ranks-map'!$F$72</c:f>
              <c:strCache>
                <c:ptCount val="1"/>
                <c:pt idx="0">
                  <c:v>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'ranks-map'!$G$72</c:f>
              <c:numCache>
                <c:formatCode>_(* #,##0.00_);_(* \(#,##0.00\);_(* "-"??_);_(@_)</c:formatCode>
                <c:ptCount val="1"/>
                <c:pt idx="0">
                  <c:v>5.0556517122172595</c:v>
                </c:pt>
              </c:numCache>
            </c:numRef>
          </c:xVal>
          <c:yVal>
            <c:numRef>
              <c:f>'ranks-map'!$H$72</c:f>
              <c:numCache>
                <c:formatCode>_(* #,##0.00_);_(* \(#,##0.00\);_(* "-"??_);_(@_)</c:formatCode>
                <c:ptCount val="1"/>
                <c:pt idx="0">
                  <c:v>7.8614277392071665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2-49FB-8D11-34292958478F}"/>
            </c:ext>
          </c:extLst>
        </c:ser>
        <c:ser>
          <c:idx val="2"/>
          <c:order val="2"/>
          <c:tx>
            <c:strRef>
              <c:f>'ranks-map'!$F$73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'ranks-map'!$G$73</c:f>
              <c:numCache>
                <c:formatCode>_(* #,##0.00_);_(* \(#,##0.00\);_(* "-"??_);_(@_)</c:formatCode>
                <c:ptCount val="1"/>
                <c:pt idx="0">
                  <c:v>4.823984676930821</c:v>
                </c:pt>
              </c:numCache>
            </c:numRef>
          </c:xVal>
          <c:yVal>
            <c:numRef>
              <c:f>'ranks-map'!$H$73</c:f>
              <c:numCache>
                <c:formatCode>_(* #,##0.00_);_(* \(#,##0.00\);_(* "-"??_);_(@_)</c:formatCode>
                <c:ptCount val="1"/>
                <c:pt idx="0">
                  <c:v>4.2987290751244389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12-49FB-8D11-34292958478F}"/>
            </c:ext>
          </c:extLst>
        </c:ser>
        <c:ser>
          <c:idx val="3"/>
          <c:order val="3"/>
          <c:tx>
            <c:strRef>
              <c:f>'ranks-map'!$F$74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'ranks-map'!$G$74</c:f>
              <c:numCache>
                <c:formatCode>_(* #,##0.00_);_(* \(#,##0.00\);_(* "-"??_);_(@_)</c:formatCode>
                <c:ptCount val="1"/>
                <c:pt idx="0">
                  <c:v>2.7325063616523271</c:v>
                </c:pt>
              </c:numCache>
            </c:numRef>
          </c:xVal>
          <c:yVal>
            <c:numRef>
              <c:f>'ranks-map'!$H$74</c:f>
              <c:numCache>
                <c:formatCode>_(* #,##0.00_);_(* \(#,##0.00\);_(* "-"??_);_(@_)</c:formatCode>
                <c:ptCount val="1"/>
                <c:pt idx="0">
                  <c:v>5.5713910759713254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12-49FB-8D11-34292958478F}"/>
            </c:ext>
          </c:extLst>
        </c:ser>
        <c:ser>
          <c:idx val="4"/>
          <c:order val="4"/>
          <c:tx>
            <c:strRef>
              <c:f>'ranks-map'!$F$75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'ranks-map'!$G$75</c:f>
              <c:numCache>
                <c:formatCode>_(* #,##0.00_);_(* \(#,##0.00\);_(* "-"??_);_(@_)</c:formatCode>
                <c:ptCount val="1"/>
                <c:pt idx="0">
                  <c:v>3.8142110322502476</c:v>
                </c:pt>
              </c:numCache>
            </c:numRef>
          </c:xVal>
          <c:yVal>
            <c:numRef>
              <c:f>'ranks-map'!$H$75</c:f>
              <c:numCache>
                <c:formatCode>_(* #,##0.00_);_(* \(#,##0.00\);_(* "-"??_);_(@_)</c:formatCode>
                <c:ptCount val="1"/>
                <c:pt idx="0">
                  <c:v>3.5657313327598179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12-49FB-8D11-34292958478F}"/>
            </c:ext>
          </c:extLst>
        </c:ser>
        <c:ser>
          <c:idx val="5"/>
          <c:order val="5"/>
          <c:tx>
            <c:strRef>
              <c:f>'ranks-map'!$F$76</c:f>
              <c:strCache>
                <c:ptCount val="1"/>
                <c:pt idx="0">
                  <c:v> UU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'ranks-map'!$G$76</c:f>
              <c:numCache>
                <c:formatCode>_(* #,##0.00_);_(* \(#,##0.00\);_(* "-"??_);_(@_)</c:formatCode>
                <c:ptCount val="1"/>
                <c:pt idx="0">
                  <c:v>7.361615237446272</c:v>
                </c:pt>
              </c:numCache>
            </c:numRef>
          </c:xVal>
          <c:yVal>
            <c:numRef>
              <c:f>'ranks-map'!$H$76</c:f>
              <c:numCache>
                <c:formatCode>_(* #,##0.00_);_(* \(#,##0.00\);_(* "-"??_);_(@_)</c:formatCode>
                <c:ptCount val="1"/>
                <c:pt idx="0">
                  <c:v>5.4010056666370527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12-49FB-8D11-34292958478F}"/>
            </c:ext>
          </c:extLst>
        </c:ser>
        <c:ser>
          <c:idx val="6"/>
          <c:order val="6"/>
          <c:tx>
            <c:strRef>
              <c:f>'ranks-map'!$F$77</c:f>
              <c:strCache>
                <c:ptCount val="1"/>
                <c:pt idx="0">
                  <c:v> VV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'ranks-map'!$G$77</c:f>
              <c:numCache>
                <c:formatCode>_(* #,##0.00_);_(* \(#,##0.00\);_(* "-"??_);_(@_)</c:formatCode>
                <c:ptCount val="1"/>
                <c:pt idx="0">
                  <c:v>2.5879754608643988</c:v>
                </c:pt>
              </c:numCache>
            </c:numRef>
          </c:xVal>
          <c:yVal>
            <c:numRef>
              <c:f>'ranks-map'!$H$77</c:f>
              <c:numCache>
                <c:formatCode>_(* #,##0.00_);_(* \(#,##0.00\);_(* "-"??_);_(@_)</c:formatCode>
                <c:ptCount val="1"/>
                <c:pt idx="0">
                  <c:v>6.730972400950729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12-49FB-8D11-34292958478F}"/>
            </c:ext>
          </c:extLst>
        </c:ser>
        <c:ser>
          <c:idx val="7"/>
          <c:order val="7"/>
          <c:tx>
            <c:strRef>
              <c:f>'ranks-map'!$F$78</c:f>
              <c:strCache>
                <c:ptCount val="1"/>
                <c:pt idx="0">
                  <c:v> WW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'ranks-map'!$G$78</c:f>
              <c:numCache>
                <c:formatCode>_(* #,##0.00_);_(* \(#,##0.00\);_(* "-"??_);_(@_)</c:formatCode>
                <c:ptCount val="1"/>
                <c:pt idx="0">
                  <c:v>4.6374581583916292</c:v>
                </c:pt>
              </c:numCache>
            </c:numRef>
          </c:xVal>
          <c:yVal>
            <c:numRef>
              <c:f>'ranks-map'!$H$78</c:f>
              <c:numCache>
                <c:formatCode>_(* #,##0.00_);_(* \(#,##0.00\);_(* "-"??_);_(@_)</c:formatCode>
                <c:ptCount val="1"/>
                <c:pt idx="0">
                  <c:v>5.658175327423951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12-49FB-8D11-34292958478F}"/>
            </c:ext>
          </c:extLst>
        </c:ser>
        <c:ser>
          <c:idx val="8"/>
          <c:order val="8"/>
          <c:tx>
            <c:strRef>
              <c:f>'ranks-map'!$F$79</c:f>
              <c:strCache>
                <c:ptCount val="1"/>
                <c:pt idx="0">
                  <c:v> XX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'ranks-map'!$G$79</c:f>
              <c:numCache>
                <c:formatCode>_(* #,##0.00_);_(* \(#,##0.00\);_(* "-"??_);_(@_)</c:formatCode>
                <c:ptCount val="1"/>
                <c:pt idx="0">
                  <c:v>6.3284875007255961</c:v>
                </c:pt>
              </c:numCache>
            </c:numRef>
          </c:xVal>
          <c:yVal>
            <c:numRef>
              <c:f>'ranks-map'!$H$79</c:f>
              <c:numCache>
                <c:formatCode>_(* #,##0.00_);_(* \(#,##0.00\);_(* "-"??_);_(@_)</c:formatCode>
                <c:ptCount val="1"/>
                <c:pt idx="0">
                  <c:v>7.5083715394689383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12-49FB-8D11-34292958478F}"/>
            </c:ext>
          </c:extLst>
        </c:ser>
        <c:ser>
          <c:idx val="9"/>
          <c:order val="9"/>
          <c:tx>
            <c:strRef>
              <c:f>'ranks-map'!$F$80</c:f>
              <c:strCache>
                <c:ptCount val="1"/>
                <c:pt idx="0">
                  <c:v> YY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'ranks-map'!$G$80</c:f>
              <c:numCache>
                <c:formatCode>_(* #,##0.00_);_(* \(#,##0.00\);_(* "-"??_);_(@_)</c:formatCode>
                <c:ptCount val="1"/>
                <c:pt idx="0">
                  <c:v>6.1011698612162144</c:v>
                </c:pt>
              </c:numCache>
            </c:numRef>
          </c:xVal>
          <c:yVal>
            <c:numRef>
              <c:f>'ranks-map'!$H$80</c:f>
              <c:numCache>
                <c:formatCode>_(* #,##0.00_);_(* \(#,##0.00\);_(* "-"??_);_(@_)</c:formatCode>
                <c:ptCount val="1"/>
                <c:pt idx="0">
                  <c:v>3.7718204767829504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12-49FB-8D11-34292958478F}"/>
            </c:ext>
          </c:extLst>
        </c:ser>
        <c:ser>
          <c:idx val="10"/>
          <c:order val="10"/>
          <c:tx>
            <c:strRef>
              <c:f>'ranks-map'!$F$81</c:f>
              <c:strCache>
                <c:ptCount val="1"/>
                <c:pt idx="0">
                  <c:v> ZZ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'ranks-map'!$G$81</c:f>
              <c:numCache>
                <c:formatCode>_(* #,##0.00_);_(* \(#,##0.00\);_(* "-"??_);_(@_)</c:formatCode>
                <c:ptCount val="1"/>
                <c:pt idx="0">
                  <c:v>4.5334463758554095</c:v>
                </c:pt>
              </c:numCache>
            </c:numRef>
          </c:xVal>
          <c:yVal>
            <c:numRef>
              <c:f>'ranks-map'!$H$81</c:f>
              <c:numCache>
                <c:formatCode>_(* #,##0.00_);_(* \(#,##0.00\);_(* "-"??_);_(@_)</c:formatCode>
                <c:ptCount val="1"/>
                <c:pt idx="0">
                  <c:v>3.104333002188048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812-49FB-8D11-34292958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92640"/>
        <c:axId val="257394176"/>
      </c:scatterChart>
      <c:valAx>
        <c:axId val="257392640"/>
        <c:scaling>
          <c:orientation val="minMax"/>
          <c:max val="8"/>
          <c:min val="2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257394176"/>
        <c:crosses val="autoZero"/>
        <c:crossBetween val="midCat"/>
      </c:valAx>
      <c:valAx>
        <c:axId val="257394176"/>
        <c:scaling>
          <c:orientation val="minMax"/>
          <c:max val="8"/>
          <c:min val="2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crossAx val="257392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ranks!$C$71:$C$81</c:f>
              <c:numCache>
                <c:formatCode>0.00</c:formatCode>
                <c:ptCount val="11"/>
                <c:pt idx="0" formatCode="General">
                  <c:v>4</c:v>
                </c:pt>
                <c:pt idx="1">
                  <c:v>6.7067307692307692</c:v>
                </c:pt>
                <c:pt idx="2" formatCode="General">
                  <c:v>0</c:v>
                </c:pt>
                <c:pt idx="3">
                  <c:v>7.4567307692307692</c:v>
                </c:pt>
                <c:pt idx="4" formatCode="General">
                  <c:v>0</c:v>
                </c:pt>
                <c:pt idx="5">
                  <c:v>1</c:v>
                </c:pt>
                <c:pt idx="6" formatCode="General">
                  <c:v>0</c:v>
                </c:pt>
                <c:pt idx="7">
                  <c:v>3</c:v>
                </c:pt>
                <c:pt idx="8" formatCode="General">
                  <c:v>0</c:v>
                </c:pt>
                <c:pt idx="9">
                  <c:v>1.5</c:v>
                </c:pt>
                <c:pt idx="10" formatCode="General">
                  <c:v>0</c:v>
                </c:pt>
              </c:numCache>
            </c:numRef>
          </c:xVal>
          <c:yVal>
            <c:numRef>
              <c:f>ranks!$D$71:$D$81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 formatCode="0.00">
                  <c:v>3.0144230769230771</c:v>
                </c:pt>
                <c:pt idx="3">
                  <c:v>0</c:v>
                </c:pt>
                <c:pt idx="4" formatCode="0.00">
                  <c:v>3.5336538461538463</c:v>
                </c:pt>
                <c:pt idx="5">
                  <c:v>0</c:v>
                </c:pt>
                <c:pt idx="6" formatCode="0.00">
                  <c:v>8</c:v>
                </c:pt>
                <c:pt idx="7">
                  <c:v>0</c:v>
                </c:pt>
                <c:pt idx="8" formatCode="0.00">
                  <c:v>5</c:v>
                </c:pt>
                <c:pt idx="9">
                  <c:v>0</c:v>
                </c:pt>
                <c:pt idx="10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4-4703-B66D-EE75CA786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531904"/>
        <c:axId val="257533440"/>
      </c:scatterChart>
      <c:valAx>
        <c:axId val="257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533440"/>
        <c:crosses val="autoZero"/>
        <c:crossBetween val="midCat"/>
      </c:valAx>
      <c:valAx>
        <c:axId val="25753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7531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'error-map'!$F$71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'error-map'!$G$71</c:f>
              <c:numCache>
                <c:formatCode>_(* #,##0.00_);_(* \(#,##0.00\);_(* "-"??_);_(@_)</c:formatCode>
                <c:ptCount val="1"/>
                <c:pt idx="0">
                  <c:v>4.2124331538459518</c:v>
                </c:pt>
              </c:numCache>
            </c:numRef>
          </c:xVal>
          <c:yVal>
            <c:numRef>
              <c:f>'error-map'!$H$71</c:f>
              <c:numCache>
                <c:formatCode>_(* #,##0.00_);_(* \(#,##0.00\);_(* "-"??_);_(@_)</c:formatCode>
                <c:ptCount val="1"/>
                <c:pt idx="0">
                  <c:v>4.3269139576629767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8-4579-A009-FA56CDCF8E97}"/>
            </c:ext>
          </c:extLst>
        </c:ser>
        <c:ser>
          <c:idx val="1"/>
          <c:order val="1"/>
          <c:tx>
            <c:strRef>
              <c:f>'error-map'!$F$72</c:f>
              <c:strCache>
                <c:ptCount val="1"/>
                <c:pt idx="0">
                  <c:v>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'error-map'!$G$72</c:f>
              <c:numCache>
                <c:formatCode>_(* #,##0.00_);_(* \(#,##0.00\);_(* "-"??_);_(@_)</c:formatCode>
                <c:ptCount val="1"/>
                <c:pt idx="0">
                  <c:v>6.7021239792587259</c:v>
                </c:pt>
              </c:numCache>
            </c:numRef>
          </c:xVal>
          <c:yVal>
            <c:numRef>
              <c:f>'error-map'!$H$72</c:f>
              <c:numCache>
                <c:formatCode>_(* #,##0.00_);_(* \(#,##0.00\);_(* "-"??_);_(@_)</c:formatCode>
                <c:ptCount val="1"/>
                <c:pt idx="0">
                  <c:v>4.9847354460636657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D8-4579-A009-FA56CDCF8E97}"/>
            </c:ext>
          </c:extLst>
        </c:ser>
        <c:ser>
          <c:idx val="2"/>
          <c:order val="2"/>
          <c:tx>
            <c:strRef>
              <c:f>'error-map'!$F$73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'error-map'!$G$73</c:f>
              <c:numCache>
                <c:formatCode>_(* #,##0.00_);_(* \(#,##0.00\);_(* "-"??_);_(@_)</c:formatCode>
                <c:ptCount val="1"/>
                <c:pt idx="0">
                  <c:v>4.5430177512168131</c:v>
                </c:pt>
              </c:numCache>
            </c:numRef>
          </c:xVal>
          <c:yVal>
            <c:numRef>
              <c:f>'error-map'!$H$73</c:f>
              <c:numCache>
                <c:formatCode>_(* #,##0.00_);_(* \(#,##0.00\);_(* "-"??_);_(@_)</c:formatCode>
                <c:ptCount val="1"/>
                <c:pt idx="0">
                  <c:v>4.761940791854574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D8-4579-A009-FA56CDCF8E97}"/>
            </c:ext>
          </c:extLst>
        </c:ser>
        <c:ser>
          <c:idx val="3"/>
          <c:order val="3"/>
          <c:tx>
            <c:strRef>
              <c:f>'error-map'!$F$74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'error-map'!$G$74</c:f>
              <c:numCache>
                <c:formatCode>_(* #,##0.00_);_(* \(#,##0.00\);_(* "-"??_);_(@_)</c:formatCode>
                <c:ptCount val="1"/>
                <c:pt idx="0">
                  <c:v>5.3956181103464065</c:v>
                </c:pt>
              </c:numCache>
            </c:numRef>
          </c:xVal>
          <c:yVal>
            <c:numRef>
              <c:f>'error-map'!$H$74</c:f>
              <c:numCache>
                <c:formatCode>_(* #,##0.00_);_(* \(#,##0.00\);_(* "-"??_);_(@_)</c:formatCode>
                <c:ptCount val="1"/>
                <c:pt idx="0">
                  <c:v>6.7616376391605213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D8-4579-A009-FA56CDCF8E97}"/>
            </c:ext>
          </c:extLst>
        </c:ser>
        <c:ser>
          <c:idx val="4"/>
          <c:order val="4"/>
          <c:tx>
            <c:strRef>
              <c:f>'error-map'!$F$75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96D8-4579-A009-FA56CDCF8E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'error-map'!$G$75</c:f>
              <c:numCache>
                <c:formatCode>_(* #,##0.00_);_(* \(#,##0.00\);_(* "-"??_);_(@_)</c:formatCode>
                <c:ptCount val="1"/>
                <c:pt idx="0">
                  <c:v>3.8766017648297693</c:v>
                </c:pt>
              </c:numCache>
            </c:numRef>
          </c:xVal>
          <c:yVal>
            <c:numRef>
              <c:f>'error-map'!$H$75</c:f>
              <c:numCache>
                <c:formatCode>_(* #,##0.00_);_(* \(#,##0.00\);_(* "-"??_);_(@_)</c:formatCode>
                <c:ptCount val="1"/>
                <c:pt idx="0">
                  <c:v>6.1786717382944634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D8-4579-A009-FA56CDCF8E97}"/>
            </c:ext>
          </c:extLst>
        </c:ser>
        <c:ser>
          <c:idx val="5"/>
          <c:order val="5"/>
          <c:tx>
            <c:strRef>
              <c:f>'error-map'!$F$76</c:f>
              <c:strCache>
                <c:ptCount val="1"/>
                <c:pt idx="0">
                  <c:v> UU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'error-map'!$G$76</c:f>
              <c:numCache>
                <c:formatCode>_(* #,##0.00_);_(* \(#,##0.00\);_(* "-"??_);_(@_)</c:formatCode>
                <c:ptCount val="1"/>
                <c:pt idx="0">
                  <c:v>4.7555429490374497</c:v>
                </c:pt>
              </c:numCache>
            </c:numRef>
          </c:xVal>
          <c:yVal>
            <c:numRef>
              <c:f>'error-map'!$H$76</c:f>
              <c:numCache>
                <c:formatCode>_(* #,##0.00_);_(* \(#,##0.00\);_(* "-"??_);_(@_)</c:formatCode>
                <c:ptCount val="1"/>
                <c:pt idx="0">
                  <c:v>3.8939110282510607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D8-4579-A009-FA56CDCF8E97}"/>
            </c:ext>
          </c:extLst>
        </c:ser>
        <c:ser>
          <c:idx val="6"/>
          <c:order val="6"/>
          <c:tx>
            <c:strRef>
              <c:f>'error-map'!$F$77</c:f>
              <c:strCache>
                <c:ptCount val="1"/>
                <c:pt idx="0">
                  <c:v> VV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'error-map'!$G$77</c:f>
              <c:numCache>
                <c:formatCode>_(* #,##0.00_);_(* \(#,##0.00\);_(* "-"??_);_(@_)</c:formatCode>
                <c:ptCount val="1"/>
                <c:pt idx="0">
                  <c:v>5.9770719369204244</c:v>
                </c:pt>
              </c:numCache>
            </c:numRef>
          </c:xVal>
          <c:yVal>
            <c:numRef>
              <c:f>'error-map'!$H$77</c:f>
              <c:numCache>
                <c:formatCode>_(* #,##0.00_);_(* \(#,##0.00\);_(* "-"??_);_(@_)</c:formatCode>
                <c:ptCount val="1"/>
                <c:pt idx="0">
                  <c:v>6.5683129800640954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D8-4579-A009-FA56CDCF8E97}"/>
            </c:ext>
          </c:extLst>
        </c:ser>
        <c:ser>
          <c:idx val="7"/>
          <c:order val="7"/>
          <c:tx>
            <c:strRef>
              <c:f>'error-map'!$F$78</c:f>
              <c:strCache>
                <c:ptCount val="1"/>
                <c:pt idx="0">
                  <c:v> WW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'error-map'!$G$78</c:f>
              <c:numCache>
                <c:formatCode>_(* #,##0.00_);_(* \(#,##0.00\);_(* "-"??_);_(@_)</c:formatCode>
                <c:ptCount val="1"/>
                <c:pt idx="0">
                  <c:v>5.5763834239820218</c:v>
                </c:pt>
              </c:numCache>
            </c:numRef>
          </c:xVal>
          <c:yVal>
            <c:numRef>
              <c:f>'error-map'!$H$78</c:f>
              <c:numCache>
                <c:formatCode>_(* #,##0.00_);_(* \(#,##0.00\);_(* "-"??_);_(@_)</c:formatCode>
                <c:ptCount val="1"/>
                <c:pt idx="0">
                  <c:v>5.8493858060344692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D8-4579-A009-FA56CDCF8E97}"/>
            </c:ext>
          </c:extLst>
        </c:ser>
        <c:ser>
          <c:idx val="8"/>
          <c:order val="8"/>
          <c:tx>
            <c:strRef>
              <c:f>'error-map'!$F$79</c:f>
              <c:strCache>
                <c:ptCount val="1"/>
                <c:pt idx="0">
                  <c:v> XX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'error-map'!$G$79</c:f>
              <c:numCache>
                <c:formatCode>_(* #,##0.00_);_(* \(#,##0.00\);_(* "-"??_);_(@_)</c:formatCode>
                <c:ptCount val="1"/>
                <c:pt idx="0">
                  <c:v>6.3362054288798095</c:v>
                </c:pt>
              </c:numCache>
            </c:numRef>
          </c:xVal>
          <c:yVal>
            <c:numRef>
              <c:f>'error-map'!$H$79</c:f>
              <c:numCache>
                <c:formatCode>_(* #,##0.00_);_(* \(#,##0.00\);_(* "-"??_);_(@_)</c:formatCode>
                <c:ptCount val="1"/>
                <c:pt idx="0">
                  <c:v>4.0964358685918345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6D8-4579-A009-FA56CDCF8E97}"/>
            </c:ext>
          </c:extLst>
        </c:ser>
        <c:ser>
          <c:idx val="9"/>
          <c:order val="9"/>
          <c:tx>
            <c:strRef>
              <c:f>'error-map'!$F$80</c:f>
              <c:strCache>
                <c:ptCount val="1"/>
                <c:pt idx="0">
                  <c:v> YY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'error-map'!$G$80</c:f>
              <c:numCache>
                <c:formatCode>_(* #,##0.00_);_(* \(#,##0.00\);_(* "-"??_);_(@_)</c:formatCode>
                <c:ptCount val="1"/>
                <c:pt idx="0">
                  <c:v>3.8762624003193795</c:v>
                </c:pt>
              </c:numCache>
            </c:numRef>
          </c:xVal>
          <c:yVal>
            <c:numRef>
              <c:f>'error-map'!$H$80</c:f>
              <c:numCache>
                <c:formatCode>_(* #,##0.00_);_(* \(#,##0.00\);_(* "-"??_);_(@_)</c:formatCode>
                <c:ptCount val="1"/>
                <c:pt idx="0">
                  <c:v>4.8262713158796426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6D8-4579-A009-FA56CDCF8E97}"/>
            </c:ext>
          </c:extLst>
        </c:ser>
        <c:ser>
          <c:idx val="10"/>
          <c:order val="10"/>
          <c:tx>
            <c:strRef>
              <c:f>'error-map'!$F$81</c:f>
              <c:strCache>
                <c:ptCount val="1"/>
                <c:pt idx="0">
                  <c:v> ZZ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'error-map'!$G$81</c:f>
              <c:numCache>
                <c:formatCode>_(* #,##0.00_);_(* \(#,##0.00\);_(* "-"??_);_(@_)</c:formatCode>
                <c:ptCount val="1"/>
                <c:pt idx="0">
                  <c:v>3.5934851116935285</c:v>
                </c:pt>
              </c:numCache>
            </c:numRef>
          </c:xVal>
          <c:yVal>
            <c:numRef>
              <c:f>'error-map'!$H$81</c:f>
              <c:numCache>
                <c:formatCode>_(* #,##0.00_);_(* \(#,##0.00\);_(* "-"??_);_(@_)</c:formatCode>
                <c:ptCount val="1"/>
                <c:pt idx="0">
                  <c:v>5.4844529425187281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6D8-4579-A009-FA56CDCF8E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85877632"/>
        <c:axId val="185871744"/>
      </c:scatterChart>
      <c:valAx>
        <c:axId val="185877632"/>
        <c:scaling>
          <c:orientation val="minMax"/>
          <c:max val="7"/>
          <c:min val="3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185871744"/>
        <c:crosses val="autoZero"/>
        <c:crossBetween val="midCat"/>
      </c:valAx>
      <c:valAx>
        <c:axId val="185871744"/>
        <c:scaling>
          <c:orientation val="minMax"/>
          <c:max val="7"/>
          <c:min val="3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crossAx val="185877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68</xdr:row>
      <xdr:rowOff>28575</xdr:rowOff>
    </xdr:from>
    <xdr:to>
      <xdr:col>16</xdr:col>
      <xdr:colOff>104775</xdr:colOff>
      <xdr:row>80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68</xdr:row>
      <xdr:rowOff>28575</xdr:rowOff>
    </xdr:from>
    <xdr:to>
      <xdr:col>16</xdr:col>
      <xdr:colOff>104775</xdr:colOff>
      <xdr:row>80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68</xdr:row>
      <xdr:rowOff>28575</xdr:rowOff>
    </xdr:from>
    <xdr:to>
      <xdr:col>16</xdr:col>
      <xdr:colOff>104775</xdr:colOff>
      <xdr:row>80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571500</xdr:colOff>
      <xdr:row>67</xdr:row>
      <xdr:rowOff>142875</xdr:rowOff>
    </xdr:from>
    <xdr:to>
      <xdr:col>24</xdr:col>
      <xdr:colOff>266700</xdr:colOff>
      <xdr:row>81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68</xdr:row>
      <xdr:rowOff>28575</xdr:rowOff>
    </xdr:from>
    <xdr:to>
      <xdr:col>16</xdr:col>
      <xdr:colOff>104775</xdr:colOff>
      <xdr:row>80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241300</xdr:colOff>
      <xdr:row>69</xdr:row>
      <xdr:rowOff>49742</xdr:rowOff>
    </xdr:from>
    <xdr:to>
      <xdr:col>23</xdr:col>
      <xdr:colOff>546100</xdr:colOff>
      <xdr:row>83</xdr:row>
      <xdr:rowOff>87842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154263</xdr:colOff>
      <xdr:row>69</xdr:row>
      <xdr:rowOff>27269</xdr:rowOff>
    </xdr:from>
    <xdr:to>
      <xdr:col>31</xdr:col>
      <xdr:colOff>402166</xdr:colOff>
      <xdr:row>84</xdr:row>
      <xdr:rowOff>52917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89513" y="13542186"/>
          <a:ext cx="4544736" cy="2936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Q127"/>
  <sheetViews>
    <sheetView workbookViewId="0">
      <selection activeCell="R7" sqref="R7"/>
    </sheetView>
  </sheetViews>
  <sheetFormatPr defaultRowHeight="15" x14ac:dyDescent="0.25"/>
  <cols>
    <col min="2" max="2" width="9.7109375" bestFit="1" customWidth="1"/>
    <col min="4" max="4" width="10" customWidth="1"/>
    <col min="8" max="8" width="10" customWidth="1"/>
    <col min="13" max="13" width="10.5703125" customWidth="1"/>
  </cols>
  <sheetData>
    <row r="2" spans="3:9" ht="15.75" thickBot="1" x14ac:dyDescent="0.3"/>
    <row r="3" spans="3:9" ht="15.75" thickBot="1" x14ac:dyDescent="0.3">
      <c r="C3" s="125" t="s">
        <v>10</v>
      </c>
      <c r="D3" s="126"/>
      <c r="E3" s="126"/>
      <c r="F3" s="126"/>
      <c r="G3" s="126"/>
      <c r="H3" s="126"/>
      <c r="I3" s="127"/>
    </row>
    <row r="4" spans="3:9" ht="15.75" thickBot="1" x14ac:dyDescent="0.3">
      <c r="C4" s="4"/>
      <c r="D4" s="8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3" t="s">
        <v>9</v>
      </c>
    </row>
    <row r="5" spans="3:9" x14ac:dyDescent="0.25">
      <c r="C5" s="7" t="s">
        <v>0</v>
      </c>
      <c r="D5" s="11">
        <v>9</v>
      </c>
      <c r="E5" s="12">
        <v>2</v>
      </c>
      <c r="F5" s="12">
        <v>7</v>
      </c>
      <c r="G5" s="12">
        <v>5</v>
      </c>
      <c r="H5" s="12">
        <v>8.5</v>
      </c>
      <c r="I5" s="13">
        <v>600</v>
      </c>
    </row>
    <row r="6" spans="3:9" x14ac:dyDescent="0.25">
      <c r="C6" s="7" t="s">
        <v>19</v>
      </c>
      <c r="D6" s="11">
        <v>5</v>
      </c>
      <c r="E6" s="12">
        <v>6</v>
      </c>
      <c r="F6" s="12">
        <v>8</v>
      </c>
      <c r="G6" s="12">
        <v>9</v>
      </c>
      <c r="H6" s="12">
        <v>2</v>
      </c>
      <c r="I6" s="13">
        <v>100</v>
      </c>
    </row>
    <row r="7" spans="3:9" x14ac:dyDescent="0.25">
      <c r="C7" s="7" t="s">
        <v>1</v>
      </c>
      <c r="D7" s="11">
        <v>4</v>
      </c>
      <c r="E7" s="12">
        <v>3</v>
      </c>
      <c r="F7" s="12">
        <v>8</v>
      </c>
      <c r="G7" s="12">
        <v>7</v>
      </c>
      <c r="H7" s="12">
        <v>5</v>
      </c>
      <c r="I7" s="13">
        <v>900</v>
      </c>
    </row>
    <row r="8" spans="3:9" x14ac:dyDescent="0.25">
      <c r="C8" s="7" t="s">
        <v>2</v>
      </c>
      <c r="D8" s="11">
        <v>2</v>
      </c>
      <c r="E8" s="12">
        <v>9</v>
      </c>
      <c r="F8" s="12">
        <v>8</v>
      </c>
      <c r="G8" s="12">
        <v>2</v>
      </c>
      <c r="H8" s="12">
        <v>4</v>
      </c>
      <c r="I8" s="13">
        <v>500</v>
      </c>
    </row>
    <row r="9" spans="3:9" ht="15.75" thickBot="1" x14ac:dyDescent="0.3">
      <c r="C9" s="8" t="s">
        <v>3</v>
      </c>
      <c r="D9" s="14">
        <v>4</v>
      </c>
      <c r="E9" s="15">
        <v>5</v>
      </c>
      <c r="F9" s="15">
        <v>7</v>
      </c>
      <c r="G9" s="15">
        <v>1</v>
      </c>
      <c r="H9" s="15">
        <v>7</v>
      </c>
      <c r="I9" s="16">
        <v>900</v>
      </c>
    </row>
    <row r="10" spans="3:9" x14ac:dyDescent="0.25">
      <c r="C10" s="9" t="s">
        <v>12</v>
      </c>
      <c r="D10" s="18">
        <f>AVERAGE(D5:D9)</f>
        <v>4.8</v>
      </c>
      <c r="E10" s="18">
        <f t="shared" ref="E10:I10" si="0">AVERAGE(E5:E9)</f>
        <v>5</v>
      </c>
      <c r="F10" s="18">
        <f t="shared" si="0"/>
        <v>7.6</v>
      </c>
      <c r="G10" s="18">
        <f t="shared" si="0"/>
        <v>4.8</v>
      </c>
      <c r="H10" s="18">
        <f t="shared" si="0"/>
        <v>5.3</v>
      </c>
      <c r="I10" s="19">
        <f t="shared" si="0"/>
        <v>600</v>
      </c>
    </row>
    <row r="11" spans="3:9" ht="15.75" thickBot="1" x14ac:dyDescent="0.3">
      <c r="C11" s="10" t="s">
        <v>13</v>
      </c>
      <c r="D11" s="20">
        <f>_xlfn.STDEV.S(D5:D9)</f>
        <v>2.5884358211089569</v>
      </c>
      <c r="E11" s="20">
        <f t="shared" ref="E11:I11" si="1">_xlfn.STDEV.S(E5:E9)</f>
        <v>2.7386127875258306</v>
      </c>
      <c r="F11" s="20">
        <f t="shared" si="1"/>
        <v>0.54772255750516607</v>
      </c>
      <c r="G11" s="20">
        <f t="shared" si="1"/>
        <v>3.3466401061363023</v>
      </c>
      <c r="H11" s="20">
        <f t="shared" si="1"/>
        <v>2.5396850198400593</v>
      </c>
      <c r="I11" s="21">
        <f t="shared" si="1"/>
        <v>331.66247903554</v>
      </c>
    </row>
    <row r="12" spans="3:9" x14ac:dyDescent="0.25">
      <c r="C12" s="9" t="s">
        <v>15</v>
      </c>
      <c r="D12" s="24">
        <f>MAX(D5:D9)</f>
        <v>9</v>
      </c>
      <c r="E12" s="24">
        <f t="shared" ref="E12:I12" si="2">MAX(E5:E9)</f>
        <v>9</v>
      </c>
      <c r="F12" s="24">
        <f t="shared" si="2"/>
        <v>8</v>
      </c>
      <c r="G12" s="24">
        <f t="shared" si="2"/>
        <v>9</v>
      </c>
      <c r="H12" s="24">
        <f t="shared" si="2"/>
        <v>8.5</v>
      </c>
      <c r="I12" s="25">
        <f t="shared" si="2"/>
        <v>900</v>
      </c>
    </row>
    <row r="13" spans="3:9" ht="15.75" thickBot="1" x14ac:dyDescent="0.3">
      <c r="C13" s="10" t="s">
        <v>16</v>
      </c>
      <c r="D13" s="26">
        <f>+MIN(D5:D9)</f>
        <v>2</v>
      </c>
      <c r="E13" s="26">
        <f t="shared" ref="E13:I13" si="3">+MIN(E5:E9)</f>
        <v>2</v>
      </c>
      <c r="F13" s="26">
        <f t="shared" si="3"/>
        <v>7</v>
      </c>
      <c r="G13" s="26">
        <f t="shared" si="3"/>
        <v>1</v>
      </c>
      <c r="H13" s="26">
        <f t="shared" si="3"/>
        <v>2</v>
      </c>
      <c r="I13" s="27">
        <f t="shared" si="3"/>
        <v>100</v>
      </c>
    </row>
    <row r="14" spans="3:9" ht="15.75" thickBot="1" x14ac:dyDescent="0.3"/>
    <row r="15" spans="3:9" ht="15.75" thickBot="1" x14ac:dyDescent="0.3">
      <c r="C15" s="125" t="s">
        <v>14</v>
      </c>
      <c r="D15" s="126"/>
      <c r="E15" s="126"/>
      <c r="F15" s="126"/>
      <c r="G15" s="126"/>
      <c r="H15" s="126"/>
      <c r="I15" s="127"/>
    </row>
    <row r="16" spans="3:9" ht="15.75" thickBot="1" x14ac:dyDescent="0.3">
      <c r="C16" s="4"/>
      <c r="D16" s="8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3" t="s">
        <v>9</v>
      </c>
    </row>
    <row r="17" spans="3:9" x14ac:dyDescent="0.25">
      <c r="C17" s="7" t="s">
        <v>0</v>
      </c>
      <c r="D17" s="11">
        <f>+D5</f>
        <v>9</v>
      </c>
      <c r="E17" s="12">
        <f t="shared" ref="E17:H17" si="4">+E5</f>
        <v>2</v>
      </c>
      <c r="F17" s="12">
        <f t="shared" si="4"/>
        <v>7</v>
      </c>
      <c r="G17" s="12">
        <f t="shared" si="4"/>
        <v>5</v>
      </c>
      <c r="H17" s="12">
        <f t="shared" si="4"/>
        <v>8.5</v>
      </c>
      <c r="I17" s="13">
        <f>((I5-I$13)*8)/(I$12-I$13)+1</f>
        <v>6</v>
      </c>
    </row>
    <row r="18" spans="3:9" x14ac:dyDescent="0.25">
      <c r="C18" s="7" t="s">
        <v>19</v>
      </c>
      <c r="D18" s="11">
        <f t="shared" ref="D18:H18" si="5">+D6</f>
        <v>5</v>
      </c>
      <c r="E18" s="12">
        <f t="shared" si="5"/>
        <v>6</v>
      </c>
      <c r="F18" s="12">
        <f t="shared" si="5"/>
        <v>8</v>
      </c>
      <c r="G18" s="12">
        <f t="shared" si="5"/>
        <v>9</v>
      </c>
      <c r="H18" s="12">
        <f t="shared" si="5"/>
        <v>2</v>
      </c>
      <c r="I18" s="13">
        <f t="shared" ref="I18:I21" si="6">((I6-I$13)*8)/(I$12-I$13)+1</f>
        <v>1</v>
      </c>
    </row>
    <row r="19" spans="3:9" x14ac:dyDescent="0.25">
      <c r="C19" s="7" t="s">
        <v>1</v>
      </c>
      <c r="D19" s="11">
        <f t="shared" ref="D19:H19" si="7">+D7</f>
        <v>4</v>
      </c>
      <c r="E19" s="12">
        <f t="shared" si="7"/>
        <v>3</v>
      </c>
      <c r="F19" s="12">
        <f t="shared" si="7"/>
        <v>8</v>
      </c>
      <c r="G19" s="12">
        <f t="shared" si="7"/>
        <v>7</v>
      </c>
      <c r="H19" s="12">
        <f t="shared" si="7"/>
        <v>5</v>
      </c>
      <c r="I19" s="13">
        <f t="shared" si="6"/>
        <v>9</v>
      </c>
    </row>
    <row r="20" spans="3:9" x14ac:dyDescent="0.25">
      <c r="C20" s="7" t="s">
        <v>2</v>
      </c>
      <c r="D20" s="11">
        <f t="shared" ref="D20:H20" si="8">+D8</f>
        <v>2</v>
      </c>
      <c r="E20" s="12">
        <f t="shared" si="8"/>
        <v>9</v>
      </c>
      <c r="F20" s="12">
        <f t="shared" si="8"/>
        <v>8</v>
      </c>
      <c r="G20" s="12">
        <f t="shared" si="8"/>
        <v>2</v>
      </c>
      <c r="H20" s="12">
        <f t="shared" si="8"/>
        <v>4</v>
      </c>
      <c r="I20" s="13">
        <f t="shared" si="6"/>
        <v>5</v>
      </c>
    </row>
    <row r="21" spans="3:9" ht="15.75" thickBot="1" x14ac:dyDescent="0.3">
      <c r="C21" s="8" t="s">
        <v>3</v>
      </c>
      <c r="D21" s="14">
        <f t="shared" ref="D21:H21" si="9">+D9</f>
        <v>4</v>
      </c>
      <c r="E21" s="15">
        <f t="shared" si="9"/>
        <v>5</v>
      </c>
      <c r="F21" s="15">
        <f t="shared" si="9"/>
        <v>7</v>
      </c>
      <c r="G21" s="15">
        <f t="shared" si="9"/>
        <v>1</v>
      </c>
      <c r="H21" s="15">
        <f t="shared" si="9"/>
        <v>7</v>
      </c>
      <c r="I21" s="16">
        <f t="shared" si="6"/>
        <v>9</v>
      </c>
    </row>
    <row r="22" spans="3:9" x14ac:dyDescent="0.25">
      <c r="C22" s="9" t="s">
        <v>12</v>
      </c>
      <c r="D22" s="18">
        <f>AVERAGE(D17:D21)</f>
        <v>4.8</v>
      </c>
      <c r="E22" s="18">
        <f t="shared" ref="E22" si="10">AVERAGE(E17:E21)</f>
        <v>5</v>
      </c>
      <c r="F22" s="18">
        <f t="shared" ref="F22" si="11">AVERAGE(F17:F21)</f>
        <v>7.6</v>
      </c>
      <c r="G22" s="18">
        <f t="shared" ref="G22" si="12">AVERAGE(G17:G21)</f>
        <v>4.8</v>
      </c>
      <c r="H22" s="18">
        <f t="shared" ref="H22" si="13">AVERAGE(H17:H21)</f>
        <v>5.3</v>
      </c>
      <c r="I22" s="19">
        <f t="shared" ref="I22" si="14">AVERAGE(I17:I21)</f>
        <v>6</v>
      </c>
    </row>
    <row r="23" spans="3:9" ht="15.75" thickBot="1" x14ac:dyDescent="0.3">
      <c r="C23" s="10" t="s">
        <v>13</v>
      </c>
      <c r="D23" s="20">
        <f>_xlfn.STDEV.S(D17:D21)</f>
        <v>2.5884358211089569</v>
      </c>
      <c r="E23" s="20">
        <f t="shared" ref="E23:I23" si="15">_xlfn.STDEV.S(E17:E21)</f>
        <v>2.7386127875258306</v>
      </c>
      <c r="F23" s="20">
        <f t="shared" si="15"/>
        <v>0.54772255750516607</v>
      </c>
      <c r="G23" s="20">
        <f t="shared" si="15"/>
        <v>3.3466401061363023</v>
      </c>
      <c r="H23" s="20">
        <f t="shared" si="15"/>
        <v>2.5396850198400593</v>
      </c>
      <c r="I23" s="21">
        <f t="shared" si="15"/>
        <v>3.3166247903553998</v>
      </c>
    </row>
    <row r="24" spans="3:9" ht="15.75" thickBot="1" x14ac:dyDescent="0.3"/>
    <row r="25" spans="3:9" x14ac:dyDescent="0.25">
      <c r="D25" s="119" t="s">
        <v>17</v>
      </c>
      <c r="E25" s="120"/>
      <c r="F25" s="120"/>
      <c r="G25" s="121"/>
      <c r="H25" s="31"/>
      <c r="I25" s="31"/>
    </row>
    <row r="26" spans="3:9" x14ac:dyDescent="0.25">
      <c r="D26" s="28"/>
      <c r="E26" s="29"/>
      <c r="F26" s="29"/>
      <c r="G26" s="30"/>
    </row>
    <row r="27" spans="3:9" ht="15.75" thickBot="1" x14ac:dyDescent="0.3">
      <c r="D27" s="122" t="s">
        <v>18</v>
      </c>
      <c r="E27" s="123"/>
      <c r="F27" s="123"/>
      <c r="G27" s="124"/>
    </row>
    <row r="28" spans="3:9" ht="15.75" thickBot="1" x14ac:dyDescent="0.3"/>
    <row r="29" spans="3:9" ht="15.75" thickBot="1" x14ac:dyDescent="0.3">
      <c r="C29" s="125" t="s">
        <v>11</v>
      </c>
      <c r="D29" s="126"/>
      <c r="E29" s="126"/>
      <c r="F29" s="126"/>
      <c r="G29" s="126"/>
      <c r="H29" s="126"/>
      <c r="I29" s="127"/>
    </row>
    <row r="30" spans="3:9" ht="15.75" thickBot="1" x14ac:dyDescent="0.3">
      <c r="C30" s="4"/>
      <c r="D30" s="8" t="s">
        <v>4</v>
      </c>
      <c r="E30" s="22" t="s">
        <v>5</v>
      </c>
      <c r="F30" s="22" t="s">
        <v>6</v>
      </c>
      <c r="G30" s="22" t="s">
        <v>7</v>
      </c>
      <c r="H30" s="22" t="s">
        <v>8</v>
      </c>
      <c r="I30" s="23" t="s">
        <v>9</v>
      </c>
    </row>
    <row r="31" spans="3:9" x14ac:dyDescent="0.25">
      <c r="C31" s="7" t="s">
        <v>0</v>
      </c>
      <c r="D31" s="11">
        <f t="shared" ref="D31:I35" si="16">10-D17</f>
        <v>1</v>
      </c>
      <c r="E31" s="12">
        <f t="shared" si="16"/>
        <v>8</v>
      </c>
      <c r="F31" s="12">
        <f t="shared" si="16"/>
        <v>3</v>
      </c>
      <c r="G31" s="12">
        <f t="shared" si="16"/>
        <v>5</v>
      </c>
      <c r="H31" s="12">
        <f t="shared" si="16"/>
        <v>1.5</v>
      </c>
      <c r="I31" s="13">
        <f t="shared" si="16"/>
        <v>4</v>
      </c>
    </row>
    <row r="32" spans="3:9" x14ac:dyDescent="0.25">
      <c r="C32" s="7" t="s">
        <v>19</v>
      </c>
      <c r="D32" s="11">
        <f t="shared" si="16"/>
        <v>5</v>
      </c>
      <c r="E32" s="12">
        <f t="shared" si="16"/>
        <v>4</v>
      </c>
      <c r="F32" s="12">
        <f t="shared" si="16"/>
        <v>2</v>
      </c>
      <c r="G32" s="12">
        <f t="shared" si="16"/>
        <v>1</v>
      </c>
      <c r="H32" s="12">
        <f t="shared" si="16"/>
        <v>8</v>
      </c>
      <c r="I32" s="13">
        <f t="shared" si="16"/>
        <v>9</v>
      </c>
    </row>
    <row r="33" spans="2:17" x14ac:dyDescent="0.25">
      <c r="C33" s="7" t="s">
        <v>1</v>
      </c>
      <c r="D33" s="11">
        <f t="shared" si="16"/>
        <v>6</v>
      </c>
      <c r="E33" s="12">
        <f t="shared" si="16"/>
        <v>7</v>
      </c>
      <c r="F33" s="12">
        <f t="shared" si="16"/>
        <v>2</v>
      </c>
      <c r="G33" s="12">
        <f t="shared" si="16"/>
        <v>3</v>
      </c>
      <c r="H33" s="12">
        <f t="shared" si="16"/>
        <v>5</v>
      </c>
      <c r="I33" s="13">
        <f t="shared" si="16"/>
        <v>1</v>
      </c>
    </row>
    <row r="34" spans="2:17" x14ac:dyDescent="0.25">
      <c r="C34" s="7" t="s">
        <v>2</v>
      </c>
      <c r="D34" s="11">
        <f t="shared" si="16"/>
        <v>8</v>
      </c>
      <c r="E34" s="12">
        <f t="shared" si="16"/>
        <v>1</v>
      </c>
      <c r="F34" s="12">
        <f t="shared" si="16"/>
        <v>2</v>
      </c>
      <c r="G34" s="12">
        <f t="shared" si="16"/>
        <v>8</v>
      </c>
      <c r="H34" s="12">
        <f t="shared" si="16"/>
        <v>6</v>
      </c>
      <c r="I34" s="13">
        <f t="shared" si="16"/>
        <v>5</v>
      </c>
    </row>
    <row r="35" spans="2:17" ht="15.75" thickBot="1" x14ac:dyDescent="0.3">
      <c r="C35" s="8" t="s">
        <v>3</v>
      </c>
      <c r="D35" s="14">
        <f t="shared" si="16"/>
        <v>6</v>
      </c>
      <c r="E35" s="15">
        <f t="shared" si="16"/>
        <v>5</v>
      </c>
      <c r="F35" s="15">
        <f t="shared" si="16"/>
        <v>3</v>
      </c>
      <c r="G35" s="15">
        <f t="shared" si="16"/>
        <v>9</v>
      </c>
      <c r="H35" s="15">
        <f t="shared" si="16"/>
        <v>3</v>
      </c>
      <c r="I35" s="16">
        <f t="shared" si="16"/>
        <v>1</v>
      </c>
    </row>
    <row r="36" spans="2:17" x14ac:dyDescent="0.25">
      <c r="C36" s="9" t="s">
        <v>12</v>
      </c>
      <c r="D36" s="18">
        <f>AVERAGE(D31:D35)</f>
        <v>5.2</v>
      </c>
      <c r="E36" s="18">
        <f t="shared" ref="E36" si="17">AVERAGE(E31:E35)</f>
        <v>5</v>
      </c>
      <c r="F36" s="18">
        <f t="shared" ref="F36" si="18">AVERAGE(F31:F35)</f>
        <v>2.4</v>
      </c>
      <c r="G36" s="18">
        <f t="shared" ref="G36" si="19">AVERAGE(G31:G35)</f>
        <v>5.2</v>
      </c>
      <c r="H36" s="18">
        <f t="shared" ref="H36" si="20">AVERAGE(H31:H35)</f>
        <v>4.7</v>
      </c>
      <c r="I36" s="19">
        <f t="shared" ref="I36" si="21">AVERAGE(I31:I35)</f>
        <v>4</v>
      </c>
    </row>
    <row r="37" spans="2:17" ht="15.75" thickBot="1" x14ac:dyDescent="0.3">
      <c r="C37" s="10" t="s">
        <v>13</v>
      </c>
      <c r="D37" s="20">
        <f>_xlfn.STDEV.S(D31:D35)</f>
        <v>2.5884358211089573</v>
      </c>
      <c r="E37" s="20">
        <f t="shared" ref="E37:I37" si="22">_xlfn.STDEV.S(E31:E35)</f>
        <v>2.7386127875258306</v>
      </c>
      <c r="F37" s="20">
        <f t="shared" si="22"/>
        <v>0.54772255750516596</v>
      </c>
      <c r="G37" s="20">
        <f t="shared" si="22"/>
        <v>3.3466401061363027</v>
      </c>
      <c r="H37" s="20">
        <f t="shared" si="22"/>
        <v>2.5396850198400589</v>
      </c>
      <c r="I37" s="21">
        <f t="shared" si="22"/>
        <v>3.3166247903553998</v>
      </c>
    </row>
    <row r="38" spans="2:17" ht="15.75" thickBot="1" x14ac:dyDescent="0.3">
      <c r="K38" s="125" t="s">
        <v>20</v>
      </c>
      <c r="L38" s="126"/>
      <c r="M38" s="126"/>
      <c r="N38" s="126"/>
      <c r="O38" s="126"/>
      <c r="P38" s="126"/>
      <c r="Q38" s="127"/>
    </row>
    <row r="39" spans="2:17" x14ac:dyDescent="0.25">
      <c r="C39" s="6"/>
      <c r="D39" s="40" t="s">
        <v>0</v>
      </c>
      <c r="E39" s="40" t="s">
        <v>19</v>
      </c>
      <c r="F39" s="40" t="s">
        <v>1</v>
      </c>
      <c r="G39" s="40" t="s">
        <v>2</v>
      </c>
      <c r="H39" s="40" t="s">
        <v>3</v>
      </c>
      <c r="I39" s="1"/>
      <c r="K39" s="6"/>
      <c r="L39" s="39" t="s">
        <v>0</v>
      </c>
      <c r="M39" s="39" t="s">
        <v>19</v>
      </c>
      <c r="N39" s="39" t="s">
        <v>1</v>
      </c>
      <c r="O39" s="39" t="s">
        <v>2</v>
      </c>
      <c r="P39" s="39" t="s">
        <v>3</v>
      </c>
      <c r="Q39" s="1"/>
    </row>
    <row r="40" spans="2:17" x14ac:dyDescent="0.25">
      <c r="C40" s="7" t="s">
        <v>0</v>
      </c>
      <c r="D40" s="36">
        <v>0</v>
      </c>
      <c r="E40" s="2"/>
      <c r="F40" s="2"/>
      <c r="G40" s="2"/>
      <c r="H40" s="2"/>
      <c r="I40" s="3"/>
      <c r="K40" s="7" t="s">
        <v>0</v>
      </c>
      <c r="L40" s="36">
        <v>0</v>
      </c>
      <c r="M40" s="2"/>
      <c r="N40" s="2"/>
      <c r="O40" s="2"/>
      <c r="P40" s="2"/>
      <c r="Q40" s="3"/>
    </row>
    <row r="41" spans="2:17" ht="15.75" thickBot="1" x14ac:dyDescent="0.3">
      <c r="C41" s="7" t="s">
        <v>19</v>
      </c>
      <c r="D41" s="36">
        <f t="shared" ref="D41:D44" si="23">SUMXMY2(D$31:I$31,D32:I32)</f>
        <v>116.25</v>
      </c>
      <c r="E41" s="36">
        <v>0</v>
      </c>
      <c r="F41" s="2"/>
      <c r="G41" s="2"/>
      <c r="H41" s="2"/>
      <c r="I41" s="3"/>
      <c r="K41" s="7" t="s">
        <v>19</v>
      </c>
      <c r="L41" s="36">
        <f>(D41)*9/($B$43)</f>
        <v>6.7067307692307692</v>
      </c>
      <c r="M41" s="36">
        <v>0</v>
      </c>
      <c r="N41" s="36"/>
      <c r="O41" s="36"/>
      <c r="P41" s="2"/>
      <c r="Q41" s="3"/>
    </row>
    <row r="42" spans="2:17" x14ac:dyDescent="0.25">
      <c r="B42" s="49" t="s">
        <v>15</v>
      </c>
      <c r="C42" s="7" t="s">
        <v>1</v>
      </c>
      <c r="D42" s="36">
        <f t="shared" si="23"/>
        <v>52.25</v>
      </c>
      <c r="E42" s="36">
        <f>SUMXMY2(D$32:I$32,D33:I33)</f>
        <v>87</v>
      </c>
      <c r="F42" s="36">
        <v>0</v>
      </c>
      <c r="G42" s="2"/>
      <c r="H42" s="2"/>
      <c r="I42" s="3"/>
      <c r="K42" s="7" t="s">
        <v>1</v>
      </c>
      <c r="L42" s="36">
        <f t="shared" ref="L42:L44" si="24">(D42)*9/($B$43)</f>
        <v>3.0144230769230771</v>
      </c>
      <c r="M42" s="36">
        <f t="shared" ref="M42:O44" si="25">(E42)*9/($B$43)</f>
        <v>5.0192307692307692</v>
      </c>
      <c r="N42" s="36">
        <v>0</v>
      </c>
      <c r="O42" s="36"/>
      <c r="P42" s="2"/>
      <c r="Q42" s="3"/>
    </row>
    <row r="43" spans="2:17" ht="15.75" thickBot="1" x14ac:dyDescent="0.3">
      <c r="B43" s="50">
        <f>MAX(D41:G44)</f>
        <v>156</v>
      </c>
      <c r="C43" s="7" t="s">
        <v>2</v>
      </c>
      <c r="D43" s="36">
        <f t="shared" si="23"/>
        <v>129.25</v>
      </c>
      <c r="E43" s="36">
        <f t="shared" ref="E43" si="26">SUMXMY2(D$32:I$32,D34:I34)</f>
        <v>87</v>
      </c>
      <c r="F43" s="36">
        <f t="shared" ref="F43:F44" si="27">SUMXMY2(D$33:I$33,D34:I34)</f>
        <v>82</v>
      </c>
      <c r="G43" s="36">
        <v>0</v>
      </c>
      <c r="H43" s="2"/>
      <c r="I43" s="3"/>
      <c r="K43" s="7" t="s">
        <v>2</v>
      </c>
      <c r="L43" s="36">
        <f t="shared" si="24"/>
        <v>7.4567307692307692</v>
      </c>
      <c r="M43" s="36">
        <f t="shared" si="25"/>
        <v>5.0192307692307692</v>
      </c>
      <c r="N43" s="36">
        <f t="shared" si="25"/>
        <v>4.7307692307692308</v>
      </c>
      <c r="O43" s="36">
        <v>0</v>
      </c>
      <c r="P43" s="2"/>
      <c r="Q43" s="3"/>
    </row>
    <row r="44" spans="2:17" ht="15.75" thickBot="1" x14ac:dyDescent="0.3">
      <c r="C44" s="8" t="s">
        <v>3</v>
      </c>
      <c r="D44" s="37">
        <f t="shared" si="23"/>
        <v>61.25</v>
      </c>
      <c r="E44" s="38">
        <f>SUMXMY2(D$32:I$32,D35:I35)</f>
        <v>156</v>
      </c>
      <c r="F44" s="38">
        <f t="shared" si="27"/>
        <v>45</v>
      </c>
      <c r="G44" s="37">
        <f>SUMXMY2(D$34:I$34,D35:I35)</f>
        <v>47</v>
      </c>
      <c r="H44" s="37">
        <v>0</v>
      </c>
      <c r="I44" s="5"/>
      <c r="K44" s="8" t="s">
        <v>3</v>
      </c>
      <c r="L44" s="37">
        <f t="shared" si="24"/>
        <v>3.5336538461538463</v>
      </c>
      <c r="M44" s="37">
        <f t="shared" si="25"/>
        <v>9</v>
      </c>
      <c r="N44" s="37">
        <f t="shared" si="25"/>
        <v>2.5961538461538463</v>
      </c>
      <c r="O44" s="37">
        <f t="shared" si="25"/>
        <v>2.7115384615384617</v>
      </c>
      <c r="P44" s="37">
        <v>0</v>
      </c>
      <c r="Q44" s="5"/>
    </row>
    <row r="45" spans="2:17" ht="15.75" thickBot="1" x14ac:dyDescent="0.3"/>
    <row r="46" spans="2:17" x14ac:dyDescent="0.25">
      <c r="C46" s="42"/>
      <c r="D46" s="43" t="s">
        <v>4</v>
      </c>
      <c r="E46" s="43" t="s">
        <v>5</v>
      </c>
      <c r="F46" s="43" t="s">
        <v>6</v>
      </c>
      <c r="G46" s="43" t="s">
        <v>7</v>
      </c>
      <c r="H46" s="43" t="s">
        <v>8</v>
      </c>
      <c r="I46" s="44" t="s">
        <v>9</v>
      </c>
      <c r="K46" s="42"/>
      <c r="L46" s="43" t="s">
        <v>4</v>
      </c>
      <c r="M46" s="43" t="s">
        <v>5</v>
      </c>
      <c r="N46" s="43" t="s">
        <v>6</v>
      </c>
      <c r="O46" s="43" t="s">
        <v>7</v>
      </c>
      <c r="P46" s="43" t="s">
        <v>8</v>
      </c>
      <c r="Q46" s="44" t="s">
        <v>9</v>
      </c>
    </row>
    <row r="47" spans="2:17" x14ac:dyDescent="0.25">
      <c r="C47" s="45" t="s">
        <v>4</v>
      </c>
      <c r="D47" s="36">
        <v>0</v>
      </c>
      <c r="E47" s="36">
        <f>SUMXMY2($D31:$D35,E31:E35)</f>
        <v>101</v>
      </c>
      <c r="F47" s="36">
        <f t="shared" ref="F47:H47" si="28">SUMXMY2($D31:$D35,F31:F35)</f>
        <v>74</v>
      </c>
      <c r="G47" s="36">
        <f t="shared" si="28"/>
        <v>50</v>
      </c>
      <c r="H47" s="36">
        <f t="shared" si="28"/>
        <v>23.25</v>
      </c>
      <c r="I47" s="41">
        <f>SUMXMY2($D31:$D35,I31:I35)</f>
        <v>84</v>
      </c>
      <c r="K47" s="45" t="s">
        <v>4</v>
      </c>
      <c r="L47" s="36">
        <v>0</v>
      </c>
      <c r="M47" s="36">
        <f>(E47)*9/($B$50)</f>
        <v>6.401408450704225</v>
      </c>
      <c r="N47" s="36">
        <f t="shared" ref="N47:Q47" si="29">(F47)*9/($B$50)</f>
        <v>4.6901408450704229</v>
      </c>
      <c r="O47" s="36">
        <f t="shared" si="29"/>
        <v>3.1690140845070425</v>
      </c>
      <c r="P47" s="36">
        <f t="shared" si="29"/>
        <v>1.4735915492957747</v>
      </c>
      <c r="Q47" s="41">
        <f t="shared" si="29"/>
        <v>5.323943661971831</v>
      </c>
    </row>
    <row r="48" spans="2:17" ht="15.75" thickBot="1" x14ac:dyDescent="0.3">
      <c r="C48" s="45" t="s">
        <v>5</v>
      </c>
      <c r="D48" s="36"/>
      <c r="E48" s="36">
        <v>0</v>
      </c>
      <c r="F48" s="36">
        <f t="shared" ref="F48:I48" si="30">SUMXMY2($E31:$E35,F31:F35)</f>
        <v>59</v>
      </c>
      <c r="G48" s="36">
        <f t="shared" si="30"/>
        <v>99</v>
      </c>
      <c r="H48" s="36">
        <f>SUMXMY2($E31:$E35,H31:H35)</f>
        <v>91.25</v>
      </c>
      <c r="I48" s="41">
        <f t="shared" si="30"/>
        <v>109</v>
      </c>
      <c r="K48" s="45" t="s">
        <v>5</v>
      </c>
      <c r="L48" s="36"/>
      <c r="M48" s="36">
        <v>0</v>
      </c>
      <c r="N48" s="36">
        <f t="shared" ref="N48" si="31">(F48)*9/($B$50)</f>
        <v>3.73943661971831</v>
      </c>
      <c r="O48" s="36">
        <f t="shared" ref="O48:O49" si="32">(G48)*9/($B$50)</f>
        <v>6.274647887323944</v>
      </c>
      <c r="P48" s="36">
        <f t="shared" ref="P48:P50" si="33">(H48)*9/($B$50)</f>
        <v>5.783450704225352</v>
      </c>
      <c r="Q48" s="41">
        <f t="shared" ref="Q48:Q51" si="34">(I48)*9/($B$50)</f>
        <v>6.908450704225352</v>
      </c>
    </row>
    <row r="49" spans="2:17" x14ac:dyDescent="0.25">
      <c r="B49" s="49" t="s">
        <v>15</v>
      </c>
      <c r="C49" s="45" t="s">
        <v>6</v>
      </c>
      <c r="D49" s="36"/>
      <c r="E49" s="36"/>
      <c r="F49" s="36">
        <v>0</v>
      </c>
      <c r="G49" s="36">
        <f t="shared" ref="G49:I49" si="35">SUMXMY2($F31:$F35,G31:G35)</f>
        <v>78</v>
      </c>
      <c r="H49" s="36">
        <f t="shared" si="35"/>
        <v>63.25</v>
      </c>
      <c r="I49" s="41">
        <f t="shared" si="35"/>
        <v>64</v>
      </c>
      <c r="K49" s="45" t="s">
        <v>6</v>
      </c>
      <c r="L49" s="36"/>
      <c r="M49" s="36"/>
      <c r="N49" s="36">
        <v>0</v>
      </c>
      <c r="O49" s="36">
        <f t="shared" si="32"/>
        <v>4.943661971830986</v>
      </c>
      <c r="P49" s="36">
        <f t="shared" si="33"/>
        <v>4.0088028169014081</v>
      </c>
      <c r="Q49" s="41">
        <f t="shared" si="34"/>
        <v>4.056338028169014</v>
      </c>
    </row>
    <row r="50" spans="2:17" ht="15.75" thickBot="1" x14ac:dyDescent="0.3">
      <c r="B50" s="50">
        <f>MAX(D47:I52)</f>
        <v>142</v>
      </c>
      <c r="C50" s="45" t="s">
        <v>7</v>
      </c>
      <c r="D50" s="36"/>
      <c r="E50" s="36"/>
      <c r="F50" s="36"/>
      <c r="G50" s="36">
        <v>0</v>
      </c>
      <c r="H50" s="36">
        <f t="shared" ref="H50:I50" si="36">SUMXMY2($G31:$G35,H31:H35)</f>
        <v>105.25</v>
      </c>
      <c r="I50" s="48">
        <f t="shared" si="36"/>
        <v>142</v>
      </c>
      <c r="K50" s="45" t="s">
        <v>7</v>
      </c>
      <c r="L50" s="36"/>
      <c r="M50" s="36"/>
      <c r="N50" s="36"/>
      <c r="O50" s="36">
        <v>0</v>
      </c>
      <c r="P50" s="36">
        <f t="shared" si="33"/>
        <v>6.670774647887324</v>
      </c>
      <c r="Q50" s="41">
        <f t="shared" si="34"/>
        <v>9</v>
      </c>
    </row>
    <row r="51" spans="2:17" x14ac:dyDescent="0.25">
      <c r="C51" s="45" t="s">
        <v>8</v>
      </c>
      <c r="D51" s="36"/>
      <c r="E51" s="36"/>
      <c r="F51" s="36"/>
      <c r="G51" s="36"/>
      <c r="H51" s="36">
        <v>0</v>
      </c>
      <c r="I51" s="48">
        <f>SUMXMY2($H31:$H35,I31:I35)</f>
        <v>28.25</v>
      </c>
      <c r="K51" s="45" t="s">
        <v>8</v>
      </c>
      <c r="L51" s="36"/>
      <c r="M51" s="36"/>
      <c r="N51" s="36"/>
      <c r="O51" s="36"/>
      <c r="P51" s="36">
        <v>0</v>
      </c>
      <c r="Q51" s="41">
        <f t="shared" si="34"/>
        <v>1.7904929577464788</v>
      </c>
    </row>
    <row r="52" spans="2:17" ht="15.75" thickBot="1" x14ac:dyDescent="0.3">
      <c r="C52" s="46" t="s">
        <v>9</v>
      </c>
      <c r="D52" s="37"/>
      <c r="E52" s="37"/>
      <c r="F52" s="37"/>
      <c r="G52" s="37"/>
      <c r="H52" s="37"/>
      <c r="I52" s="47">
        <v>0</v>
      </c>
      <c r="K52" s="46" t="s">
        <v>9</v>
      </c>
      <c r="L52" s="37"/>
      <c r="M52" s="37"/>
      <c r="N52" s="37"/>
      <c r="O52" s="37"/>
      <c r="P52" s="37"/>
      <c r="Q52" s="47">
        <v>0</v>
      </c>
    </row>
    <row r="53" spans="2:17" ht="15.75" thickBot="1" x14ac:dyDescent="0.3"/>
    <row r="54" spans="2:17" ht="15.75" thickBot="1" x14ac:dyDescent="0.3">
      <c r="C54" s="90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6" t="s">
        <v>0</v>
      </c>
      <c r="K54" s="57" t="s">
        <v>19</v>
      </c>
      <c r="L54" s="57" t="s">
        <v>1</v>
      </c>
      <c r="M54" s="57" t="s">
        <v>2</v>
      </c>
      <c r="N54" s="58" t="s">
        <v>3</v>
      </c>
    </row>
    <row r="55" spans="2:17" x14ac:dyDescent="0.25">
      <c r="B55" s="73" t="s">
        <v>21</v>
      </c>
      <c r="C55" s="78" t="s">
        <v>0</v>
      </c>
      <c r="D55" s="60">
        <f t="shared" ref="D55:I59" si="37">+D31</f>
        <v>1</v>
      </c>
      <c r="E55" s="60">
        <f t="shared" si="37"/>
        <v>8</v>
      </c>
      <c r="F55" s="60">
        <f t="shared" si="37"/>
        <v>3</v>
      </c>
      <c r="G55" s="60">
        <f t="shared" si="37"/>
        <v>5</v>
      </c>
      <c r="H55" s="60">
        <f t="shared" si="37"/>
        <v>1.5</v>
      </c>
      <c r="I55" s="60">
        <f t="shared" si="37"/>
        <v>4</v>
      </c>
      <c r="J55" s="61"/>
      <c r="K55" s="60"/>
      <c r="L55" s="60"/>
      <c r="M55" s="60"/>
      <c r="N55" s="62"/>
    </row>
    <row r="56" spans="2:17" x14ac:dyDescent="0.25">
      <c r="B56" s="74" t="s">
        <v>22</v>
      </c>
      <c r="C56" s="79" t="s">
        <v>19</v>
      </c>
      <c r="D56" s="64">
        <f t="shared" si="37"/>
        <v>5</v>
      </c>
      <c r="E56" s="64">
        <f t="shared" si="37"/>
        <v>4</v>
      </c>
      <c r="F56" s="64">
        <f t="shared" si="37"/>
        <v>2</v>
      </c>
      <c r="G56" s="64">
        <f t="shared" si="37"/>
        <v>1</v>
      </c>
      <c r="H56" s="64">
        <f t="shared" si="37"/>
        <v>8</v>
      </c>
      <c r="I56" s="64">
        <f t="shared" si="37"/>
        <v>9</v>
      </c>
      <c r="J56" s="65">
        <f>+L41</f>
        <v>6.7067307692307692</v>
      </c>
      <c r="K56" s="64"/>
      <c r="L56" s="64"/>
      <c r="M56" s="64"/>
      <c r="N56" s="66"/>
    </row>
    <row r="57" spans="2:17" ht="15.75" thickBot="1" x14ac:dyDescent="0.3">
      <c r="B57" s="75" t="s">
        <v>23</v>
      </c>
      <c r="C57" s="79" t="s">
        <v>1</v>
      </c>
      <c r="D57" s="64">
        <f t="shared" si="37"/>
        <v>6</v>
      </c>
      <c r="E57" s="64">
        <f t="shared" si="37"/>
        <v>7</v>
      </c>
      <c r="F57" s="64">
        <f t="shared" si="37"/>
        <v>2</v>
      </c>
      <c r="G57" s="64">
        <f t="shared" si="37"/>
        <v>3</v>
      </c>
      <c r="H57" s="64">
        <f t="shared" si="37"/>
        <v>5</v>
      </c>
      <c r="I57" s="64">
        <f t="shared" si="37"/>
        <v>1</v>
      </c>
      <c r="J57" s="65">
        <f>+L42</f>
        <v>3.0144230769230771</v>
      </c>
      <c r="K57" s="64">
        <f>+M42</f>
        <v>5.0192307692307692</v>
      </c>
      <c r="L57" s="64"/>
      <c r="M57" s="64"/>
      <c r="N57" s="66"/>
    </row>
    <row r="58" spans="2:17" x14ac:dyDescent="0.25">
      <c r="C58" s="79" t="s">
        <v>2</v>
      </c>
      <c r="D58" s="64">
        <f t="shared" si="37"/>
        <v>8</v>
      </c>
      <c r="E58" s="64">
        <f t="shared" si="37"/>
        <v>1</v>
      </c>
      <c r="F58" s="64">
        <f t="shared" si="37"/>
        <v>2</v>
      </c>
      <c r="G58" s="64">
        <f t="shared" si="37"/>
        <v>8</v>
      </c>
      <c r="H58" s="64">
        <f t="shared" si="37"/>
        <v>6</v>
      </c>
      <c r="I58" s="64">
        <f t="shared" si="37"/>
        <v>5</v>
      </c>
      <c r="J58" s="65">
        <f>+L43</f>
        <v>7.4567307692307692</v>
      </c>
      <c r="K58" s="64">
        <f>+M43</f>
        <v>5.0192307692307692</v>
      </c>
      <c r="L58" s="64">
        <f>+N43</f>
        <v>4.7307692307692308</v>
      </c>
      <c r="M58" s="64"/>
      <c r="N58" s="66"/>
    </row>
    <row r="59" spans="2:17" ht="15.75" thickBot="1" x14ac:dyDescent="0.3">
      <c r="C59" s="80" t="s">
        <v>3</v>
      </c>
      <c r="D59" s="68">
        <f t="shared" si="37"/>
        <v>6</v>
      </c>
      <c r="E59" s="68">
        <f t="shared" si="37"/>
        <v>5</v>
      </c>
      <c r="F59" s="68">
        <f t="shared" si="37"/>
        <v>3</v>
      </c>
      <c r="G59" s="68">
        <f t="shared" si="37"/>
        <v>9</v>
      </c>
      <c r="H59" s="68">
        <f t="shared" si="37"/>
        <v>3</v>
      </c>
      <c r="I59" s="68">
        <f t="shared" si="37"/>
        <v>1</v>
      </c>
      <c r="J59" s="69">
        <f>+L44</f>
        <v>3.5336538461538463</v>
      </c>
      <c r="K59" s="68">
        <f>+M44</f>
        <v>9</v>
      </c>
      <c r="L59" s="68">
        <f>+N44</f>
        <v>2.5961538461538463</v>
      </c>
      <c r="M59" s="68">
        <f>+O44</f>
        <v>2.7115384615384617</v>
      </c>
      <c r="N59" s="70"/>
    </row>
    <row r="60" spans="2:17" x14ac:dyDescent="0.25">
      <c r="C60" s="81" t="s">
        <v>4</v>
      </c>
      <c r="D60" s="64"/>
      <c r="E60" s="64">
        <f>+M47</f>
        <v>6.401408450704225</v>
      </c>
      <c r="F60" s="64">
        <f t="shared" ref="F60:I60" si="38">+N47</f>
        <v>4.6901408450704229</v>
      </c>
      <c r="G60" s="64">
        <f t="shared" si="38"/>
        <v>3.1690140845070425</v>
      </c>
      <c r="H60" s="64">
        <f t="shared" si="38"/>
        <v>1.4735915492957747</v>
      </c>
      <c r="I60" s="64">
        <f t="shared" si="38"/>
        <v>5.323943661971831</v>
      </c>
      <c r="J60" s="65"/>
      <c r="K60" s="64"/>
      <c r="L60" s="64"/>
      <c r="M60" s="64"/>
      <c r="N60" s="66"/>
    </row>
    <row r="61" spans="2:17" x14ac:dyDescent="0.25">
      <c r="C61" s="81" t="s">
        <v>5</v>
      </c>
      <c r="D61" s="64"/>
      <c r="E61" s="64"/>
      <c r="F61" s="64">
        <f t="shared" ref="F61" si="39">+N48</f>
        <v>3.73943661971831</v>
      </c>
      <c r="G61" s="64">
        <f t="shared" ref="G61:G62" si="40">+O48</f>
        <v>6.274647887323944</v>
      </c>
      <c r="H61" s="64">
        <f t="shared" ref="H61:H63" si="41">+P48</f>
        <v>5.783450704225352</v>
      </c>
      <c r="I61" s="64">
        <f t="shared" ref="I61:I64" si="42">+Q48</f>
        <v>6.908450704225352</v>
      </c>
      <c r="J61" s="65"/>
      <c r="K61" s="64"/>
      <c r="L61" s="64"/>
      <c r="M61" s="64"/>
      <c r="N61" s="66"/>
    </row>
    <row r="62" spans="2:17" x14ac:dyDescent="0.25">
      <c r="C62" s="81" t="s">
        <v>6</v>
      </c>
      <c r="D62" s="64"/>
      <c r="E62" s="64"/>
      <c r="F62" s="64"/>
      <c r="G62" s="64">
        <f t="shared" si="40"/>
        <v>4.943661971830986</v>
      </c>
      <c r="H62" s="64">
        <f t="shared" si="41"/>
        <v>4.0088028169014081</v>
      </c>
      <c r="I62" s="64">
        <f t="shared" si="42"/>
        <v>4.056338028169014</v>
      </c>
      <c r="J62" s="65"/>
      <c r="K62" s="64"/>
      <c r="L62" s="64"/>
      <c r="M62" s="64"/>
      <c r="N62" s="66"/>
    </row>
    <row r="63" spans="2:17" x14ac:dyDescent="0.25">
      <c r="C63" s="81" t="s">
        <v>7</v>
      </c>
      <c r="D63" s="64"/>
      <c r="E63" s="64"/>
      <c r="F63" s="64"/>
      <c r="G63" s="64"/>
      <c r="H63" s="64">
        <f t="shared" si="41"/>
        <v>6.670774647887324</v>
      </c>
      <c r="I63" s="64">
        <f t="shared" si="42"/>
        <v>9</v>
      </c>
      <c r="J63" s="65"/>
      <c r="K63" s="64"/>
      <c r="L63" s="64"/>
      <c r="M63" s="64"/>
      <c r="N63" s="66"/>
    </row>
    <row r="64" spans="2:17" x14ac:dyDescent="0.25">
      <c r="C64" s="81" t="s">
        <v>8</v>
      </c>
      <c r="D64" s="64"/>
      <c r="E64" s="64"/>
      <c r="F64" s="64"/>
      <c r="G64" s="64"/>
      <c r="H64" s="64"/>
      <c r="I64" s="64">
        <f t="shared" si="42"/>
        <v>1.7904929577464788</v>
      </c>
      <c r="J64" s="65"/>
      <c r="K64" s="64"/>
      <c r="L64" s="64"/>
      <c r="M64" s="64"/>
      <c r="N64" s="66"/>
    </row>
    <row r="65" spans="2:14" ht="15.75" thickBot="1" x14ac:dyDescent="0.3">
      <c r="C65" s="82" t="s">
        <v>9</v>
      </c>
      <c r="D65" s="68"/>
      <c r="E65" s="68"/>
      <c r="F65" s="68"/>
      <c r="G65" s="68"/>
      <c r="H65" s="68"/>
      <c r="I65" s="68"/>
      <c r="J65" s="69"/>
      <c r="K65" s="68"/>
      <c r="L65" s="68"/>
      <c r="M65" s="68"/>
      <c r="N65" s="70"/>
    </row>
    <row r="66" spans="2:14" ht="15.75" thickBot="1" x14ac:dyDescent="0.3"/>
    <row r="67" spans="2:14" ht="15.75" thickBot="1" x14ac:dyDescent="0.3">
      <c r="L67" s="76" t="s">
        <v>24</v>
      </c>
      <c r="M67" s="77"/>
    </row>
    <row r="68" spans="2:14" ht="15.75" thickBot="1" x14ac:dyDescent="0.3">
      <c r="C68" s="76" t="s">
        <v>24</v>
      </c>
      <c r="D68" s="77"/>
      <c r="G68" s="76" t="s">
        <v>27</v>
      </c>
      <c r="H68" s="77"/>
    </row>
    <row r="69" spans="2:14" ht="15.75" thickBot="1" x14ac:dyDescent="0.3"/>
    <row r="70" spans="2:14" ht="15.75" thickBot="1" x14ac:dyDescent="0.3">
      <c r="C70" s="83" t="s">
        <v>25</v>
      </c>
      <c r="D70" s="84" t="s">
        <v>26</v>
      </c>
      <c r="G70" s="83" t="s">
        <v>25</v>
      </c>
      <c r="H70" s="84" t="s">
        <v>26</v>
      </c>
    </row>
    <row r="71" spans="2:14" x14ac:dyDescent="0.25">
      <c r="B71" s="78" t="s">
        <v>0</v>
      </c>
      <c r="C71" s="85">
        <v>4</v>
      </c>
      <c r="D71" s="17">
        <v>4</v>
      </c>
      <c r="F71" s="78" t="s">
        <v>0</v>
      </c>
      <c r="G71" s="85">
        <v>4</v>
      </c>
      <c r="H71" s="17">
        <v>4</v>
      </c>
    </row>
    <row r="72" spans="2:14" x14ac:dyDescent="0.25">
      <c r="B72" s="79" t="s">
        <v>19</v>
      </c>
      <c r="C72" s="51">
        <f>+J56</f>
        <v>6.7067307692307692</v>
      </c>
      <c r="D72" s="13">
        <v>0</v>
      </c>
      <c r="F72" s="79" t="s">
        <v>19</v>
      </c>
      <c r="G72" s="51">
        <v>6.7067307692307692</v>
      </c>
      <c r="H72" s="13">
        <v>0</v>
      </c>
    </row>
    <row r="73" spans="2:14" x14ac:dyDescent="0.25">
      <c r="B73" s="79" t="s">
        <v>1</v>
      </c>
      <c r="C73" s="11">
        <v>0</v>
      </c>
      <c r="D73" s="52">
        <f>+J57</f>
        <v>3.0144230769230771</v>
      </c>
      <c r="F73" s="79" t="s">
        <v>1</v>
      </c>
      <c r="G73" s="11">
        <v>0</v>
      </c>
      <c r="H73" s="52">
        <v>3.0144230769230771</v>
      </c>
    </row>
    <row r="74" spans="2:14" x14ac:dyDescent="0.25">
      <c r="B74" s="79" t="s">
        <v>2</v>
      </c>
      <c r="C74" s="51">
        <f>+J58</f>
        <v>7.4567307692307692</v>
      </c>
      <c r="D74" s="13">
        <v>0</v>
      </c>
      <c r="F74" s="79" t="s">
        <v>2</v>
      </c>
      <c r="G74" s="51">
        <v>7.4567307692307692</v>
      </c>
      <c r="H74" s="13">
        <v>0</v>
      </c>
    </row>
    <row r="75" spans="2:14" ht="15.75" thickBot="1" x14ac:dyDescent="0.3">
      <c r="B75" s="80" t="s">
        <v>3</v>
      </c>
      <c r="C75" s="11">
        <v>0</v>
      </c>
      <c r="D75" s="52">
        <f>+J59</f>
        <v>3.5336538461538463</v>
      </c>
      <c r="F75" s="80" t="s">
        <v>3</v>
      </c>
      <c r="G75" s="11">
        <v>0</v>
      </c>
      <c r="H75" s="52">
        <v>3.5336538461538463</v>
      </c>
    </row>
    <row r="76" spans="2:14" x14ac:dyDescent="0.25">
      <c r="B76" s="81" t="s">
        <v>4</v>
      </c>
      <c r="C76" s="51">
        <f>+D55</f>
        <v>1</v>
      </c>
      <c r="D76" s="13">
        <v>0</v>
      </c>
      <c r="F76" s="81" t="s">
        <v>4</v>
      </c>
      <c r="G76" s="51">
        <v>1</v>
      </c>
      <c r="H76" s="13">
        <v>0</v>
      </c>
    </row>
    <row r="77" spans="2:14" x14ac:dyDescent="0.25">
      <c r="B77" s="81" t="s">
        <v>5</v>
      </c>
      <c r="C77" s="11">
        <v>0</v>
      </c>
      <c r="D77" s="52">
        <f>+E55</f>
        <v>8</v>
      </c>
      <c r="F77" s="81" t="s">
        <v>5</v>
      </c>
      <c r="G77" s="11">
        <v>0</v>
      </c>
      <c r="H77" s="52">
        <v>8</v>
      </c>
    </row>
    <row r="78" spans="2:14" x14ac:dyDescent="0.25">
      <c r="B78" s="81" t="s">
        <v>6</v>
      </c>
      <c r="C78" s="51">
        <f>+F55</f>
        <v>3</v>
      </c>
      <c r="D78" s="13">
        <v>0</v>
      </c>
      <c r="F78" s="81" t="s">
        <v>6</v>
      </c>
      <c r="G78" s="51">
        <v>3</v>
      </c>
      <c r="H78" s="13">
        <v>0</v>
      </c>
    </row>
    <row r="79" spans="2:14" x14ac:dyDescent="0.25">
      <c r="B79" s="81" t="s">
        <v>7</v>
      </c>
      <c r="C79" s="11">
        <v>0</v>
      </c>
      <c r="D79" s="52">
        <f>+G55</f>
        <v>5</v>
      </c>
      <c r="F79" s="81" t="s">
        <v>7</v>
      </c>
      <c r="G79" s="11">
        <v>0</v>
      </c>
      <c r="H79" s="52">
        <v>5</v>
      </c>
    </row>
    <row r="80" spans="2:14" x14ac:dyDescent="0.25">
      <c r="B80" s="81" t="s">
        <v>8</v>
      </c>
      <c r="C80" s="51">
        <f>+H55</f>
        <v>1.5</v>
      </c>
      <c r="D80" s="13">
        <v>0</v>
      </c>
      <c r="F80" s="81" t="s">
        <v>8</v>
      </c>
      <c r="G80" s="51">
        <v>1.5</v>
      </c>
      <c r="H80" s="13">
        <v>0</v>
      </c>
    </row>
    <row r="81" spans="2:14" ht="15.75" thickBot="1" x14ac:dyDescent="0.3">
      <c r="B81" s="82" t="s">
        <v>9</v>
      </c>
      <c r="C81" s="14">
        <v>0</v>
      </c>
      <c r="D81" s="53">
        <f>+I55</f>
        <v>4</v>
      </c>
      <c r="F81" s="82" t="s">
        <v>9</v>
      </c>
      <c r="G81" s="14">
        <v>0</v>
      </c>
      <c r="H81" s="53">
        <v>4</v>
      </c>
    </row>
    <row r="83" spans="2:14" ht="15.75" thickBot="1" x14ac:dyDescent="0.3"/>
    <row r="84" spans="2:14" ht="15.75" thickBot="1" x14ac:dyDescent="0.3">
      <c r="C84" s="89"/>
      <c r="D84" s="86" t="s">
        <v>4</v>
      </c>
      <c r="E84" s="86" t="s">
        <v>5</v>
      </c>
      <c r="F84" s="86" t="s">
        <v>6</v>
      </c>
      <c r="G84" s="86" t="s">
        <v>7</v>
      </c>
      <c r="H84" s="86" t="s">
        <v>8</v>
      </c>
      <c r="I84" s="86" t="s">
        <v>9</v>
      </c>
      <c r="J84" s="56" t="s">
        <v>0</v>
      </c>
      <c r="K84" s="57" t="s">
        <v>19</v>
      </c>
      <c r="L84" s="57" t="s">
        <v>1</v>
      </c>
      <c r="M84" s="57" t="s">
        <v>2</v>
      </c>
      <c r="N84" s="58" t="s">
        <v>3</v>
      </c>
    </row>
    <row r="85" spans="2:14" x14ac:dyDescent="0.25">
      <c r="B85" s="73" t="s">
        <v>28</v>
      </c>
      <c r="C85" s="78" t="s">
        <v>0</v>
      </c>
      <c r="D85" s="60">
        <f>SUMXMY2(G71:H71,G$76:H$76)</f>
        <v>25</v>
      </c>
      <c r="E85" s="60">
        <f>SUMXMY2(G71:H71,G$77:H$77)</f>
        <v>32</v>
      </c>
      <c r="F85" s="60">
        <f>SUMXMY2(G71:H71,G$78:H$78)</f>
        <v>17</v>
      </c>
      <c r="G85" s="60">
        <f>SUMXMY2(G71:H71,G$79:H$79)</f>
        <v>17</v>
      </c>
      <c r="H85" s="60">
        <f>SUMXMY2(G71:H71,G$80:H$80)</f>
        <v>22.25</v>
      </c>
      <c r="I85" s="62">
        <f>SUMXMY2(G71:H71,G$81:H$81)</f>
        <v>16</v>
      </c>
      <c r="J85" s="61"/>
      <c r="K85" s="60"/>
      <c r="L85" s="60"/>
      <c r="M85" s="60"/>
      <c r="N85" s="62"/>
    </row>
    <row r="86" spans="2:14" x14ac:dyDescent="0.25">
      <c r="B86" s="74" t="s">
        <v>22</v>
      </c>
      <c r="C86" s="79" t="s">
        <v>19</v>
      </c>
      <c r="D86" s="64">
        <f t="shared" ref="D86:D89" si="43">SUMXMY2(G72:H72,G$76:H$76)</f>
        <v>32.566776072485204</v>
      </c>
      <c r="E86" s="64">
        <f t="shared" ref="E86:E89" si="44">SUMXMY2(G72:H72,G$77:H$77)</f>
        <v>108.98023761094674</v>
      </c>
      <c r="F86" s="64">
        <f t="shared" ref="F86:F89" si="45">SUMXMY2(G72:H72,G$78:H$78)</f>
        <v>13.73985299556213</v>
      </c>
      <c r="G86" s="64">
        <f t="shared" ref="G86:G89" si="46">SUMXMY2(G72:H72,G$79:H$79)</f>
        <v>69.980237610946745</v>
      </c>
      <c r="H86" s="64">
        <f t="shared" ref="H86:H89" si="47">SUMXMY2(G72:H72,G$80:H$80)</f>
        <v>27.110045303254438</v>
      </c>
      <c r="I86" s="66">
        <f t="shared" ref="I86:I89" si="48">SUMXMY2(G72:H72,G$81:H$81)</f>
        <v>60.980237610946745</v>
      </c>
      <c r="J86" s="65">
        <f>SUMXMY2(G$71:H$71,G72:H72)</f>
        <v>23.326391457100591</v>
      </c>
      <c r="K86" s="64"/>
      <c r="L86" s="64"/>
      <c r="M86" s="64"/>
      <c r="N86" s="66"/>
    </row>
    <row r="87" spans="2:14" ht="15.75" thickBot="1" x14ac:dyDescent="0.3">
      <c r="B87" s="75" t="s">
        <v>23</v>
      </c>
      <c r="C87" s="79" t="s">
        <v>1</v>
      </c>
      <c r="D87" s="64">
        <f t="shared" si="43"/>
        <v>10.086746486686392</v>
      </c>
      <c r="E87" s="64">
        <f t="shared" si="44"/>
        <v>24.855977255917164</v>
      </c>
      <c r="F87" s="64">
        <f>SUMXMY2(G73:H73,G$78:H$78)</f>
        <v>18.086746486686394</v>
      </c>
      <c r="G87" s="64">
        <f t="shared" si="46"/>
        <v>3.9425157174556205</v>
      </c>
      <c r="H87" s="64">
        <f t="shared" si="47"/>
        <v>11.336746486686392</v>
      </c>
      <c r="I87" s="66">
        <f t="shared" si="48"/>
        <v>0.97136187130177476</v>
      </c>
      <c r="J87" s="65">
        <f t="shared" ref="J87:J89" si="49">SUMXMY2(G$71:H$71,G73:H73)</f>
        <v>16.971361871301774</v>
      </c>
      <c r="K87" s="64">
        <f>SUMXMY2(G$72:H$72,G73:H73)</f>
        <v>54.066984097633139</v>
      </c>
      <c r="L87" s="64"/>
      <c r="M87" s="64"/>
      <c r="N87" s="66"/>
    </row>
    <row r="88" spans="2:14" x14ac:dyDescent="0.25">
      <c r="C88" s="79" t="s">
        <v>2</v>
      </c>
      <c r="D88" s="64">
        <f t="shared" si="43"/>
        <v>41.689372226331358</v>
      </c>
      <c r="E88" s="64">
        <f>SUMXMY2(G74:H74,G$77:H$77)</f>
        <v>119.6028337647929</v>
      </c>
      <c r="F88" s="64">
        <f t="shared" si="45"/>
        <v>19.862449149408285</v>
      </c>
      <c r="G88" s="64">
        <f t="shared" si="46"/>
        <v>80.602833764792905</v>
      </c>
      <c r="H88" s="64">
        <f t="shared" si="47"/>
        <v>35.482641457100591</v>
      </c>
      <c r="I88" s="66">
        <f t="shared" si="48"/>
        <v>71.602833764792905</v>
      </c>
      <c r="J88" s="65">
        <f>SUMXMY2(G$71:H$71,G74:H74)</f>
        <v>27.948987610946745</v>
      </c>
      <c r="K88" s="64">
        <f t="shared" ref="K88:K89" si="50">SUMXMY2(G$72:H$72,G74:H74)</f>
        <v>0.5625</v>
      </c>
      <c r="L88" s="64">
        <f>SUMXMY2(G$73:H$73,G74:H74)</f>
        <v>64.689580251479285</v>
      </c>
      <c r="M88" s="64"/>
      <c r="N88" s="66"/>
    </row>
    <row r="89" spans="2:14" ht="15.75" thickBot="1" x14ac:dyDescent="0.3">
      <c r="C89" s="80" t="s">
        <v>3</v>
      </c>
      <c r="D89" s="68">
        <f t="shared" si="43"/>
        <v>13.48670950443787</v>
      </c>
      <c r="E89" s="68">
        <f t="shared" si="44"/>
        <v>19.948247965976325</v>
      </c>
      <c r="F89" s="68">
        <f t="shared" si="45"/>
        <v>21.486709504437869</v>
      </c>
      <c r="G89" s="68">
        <f t="shared" si="46"/>
        <v>2.1501710428994079</v>
      </c>
      <c r="H89" s="68">
        <f t="shared" si="47"/>
        <v>14.73670950443787</v>
      </c>
      <c r="I89" s="70">
        <f t="shared" si="48"/>
        <v>0.21747873520710051</v>
      </c>
      <c r="J89" s="69">
        <f t="shared" si="49"/>
        <v>16.217478735207102</v>
      </c>
      <c r="K89" s="68">
        <f t="shared" si="50"/>
        <v>57.466947115384613</v>
      </c>
      <c r="L89" s="68">
        <f>SUMXMY2(G$73:H$73,G75:H75)</f>
        <v>0.26960059171597628</v>
      </c>
      <c r="M89" s="68">
        <f>SUMXMY2(G74:H74,G75:H75)</f>
        <v>68.089543269230774</v>
      </c>
      <c r="N89" s="70"/>
    </row>
    <row r="90" spans="2:14" x14ac:dyDescent="0.25">
      <c r="C90" s="81" t="s">
        <v>4</v>
      </c>
      <c r="D90" s="64"/>
      <c r="E90" s="64">
        <f>SUMXMY2($G76:$H76,G77:H77)</f>
        <v>65</v>
      </c>
      <c r="F90" s="64">
        <f>SUMXMY2(G76:H76,G78:H78)</f>
        <v>4</v>
      </c>
      <c r="G90" s="64">
        <f>SUMXMY2(G76:H76,G79:H79)</f>
        <v>26</v>
      </c>
      <c r="H90" s="64">
        <f>SUMXMY2(G76:H76,G80:H80)</f>
        <v>0.25</v>
      </c>
      <c r="I90" s="64">
        <f>SUMXMY2(G76:H76,G81:H81)</f>
        <v>17</v>
      </c>
      <c r="J90" s="65"/>
      <c r="K90" s="64"/>
      <c r="L90" s="64"/>
      <c r="M90" s="64"/>
      <c r="N90" s="66"/>
    </row>
    <row r="91" spans="2:14" x14ac:dyDescent="0.25">
      <c r="C91" s="81" t="s">
        <v>5</v>
      </c>
      <c r="D91" s="64"/>
      <c r="E91" s="64"/>
      <c r="F91" s="64">
        <f>SUMXMY2(G77:H77,G78:H78)</f>
        <v>73</v>
      </c>
      <c r="G91" s="64">
        <f>SUMXMY2(G77:H77,G79:H79)</f>
        <v>9</v>
      </c>
      <c r="H91" s="64">
        <f>SUMXMY2(G77:H77,G80:H80)</f>
        <v>66.25</v>
      </c>
      <c r="I91" s="64">
        <f>SUMXMY2(G77:H77,G81:H81)</f>
        <v>16</v>
      </c>
      <c r="J91" s="65"/>
      <c r="K91" s="64"/>
      <c r="L91" s="64"/>
      <c r="M91" s="64"/>
      <c r="N91" s="66"/>
    </row>
    <row r="92" spans="2:14" x14ac:dyDescent="0.25">
      <c r="C92" s="81" t="s">
        <v>6</v>
      </c>
      <c r="D92" s="64"/>
      <c r="E92" s="64"/>
      <c r="F92" s="64"/>
      <c r="G92" s="64">
        <f>SUMXMY2(G78:H78,G79:H79)</f>
        <v>34</v>
      </c>
      <c r="H92" s="64">
        <f>SUMXMY2(G78:H78,G80:H80)</f>
        <v>2.25</v>
      </c>
      <c r="I92" s="64">
        <f>SUMXMY2(G78:H78,G81:H81)</f>
        <v>25</v>
      </c>
      <c r="J92" s="65"/>
      <c r="K92" s="64"/>
      <c r="L92" s="64"/>
      <c r="M92" s="64"/>
      <c r="N92" s="66"/>
    </row>
    <row r="93" spans="2:14" x14ac:dyDescent="0.25">
      <c r="C93" s="81" t="s">
        <v>7</v>
      </c>
      <c r="D93" s="64"/>
      <c r="E93" s="64"/>
      <c r="F93" s="64"/>
      <c r="G93" s="64"/>
      <c r="H93" s="64">
        <f>SUMXMY2(G79:H79,G80:H80)</f>
        <v>27.25</v>
      </c>
      <c r="I93" s="64">
        <f>SUMXMY2(G79:H79,G81:H81)</f>
        <v>1</v>
      </c>
      <c r="J93" s="65"/>
      <c r="K93" s="64"/>
      <c r="L93" s="64"/>
      <c r="M93" s="64"/>
      <c r="N93" s="66"/>
    </row>
    <row r="94" spans="2:14" x14ac:dyDescent="0.25">
      <c r="C94" s="81" t="s">
        <v>8</v>
      </c>
      <c r="D94" s="64"/>
      <c r="E94" s="64"/>
      <c r="F94" s="64"/>
      <c r="G94" s="64"/>
      <c r="H94" s="64"/>
      <c r="I94" s="64">
        <f>SUMXMY2(G80:H80,G81:H81)</f>
        <v>18.25</v>
      </c>
      <c r="J94" s="65"/>
      <c r="K94" s="64"/>
      <c r="L94" s="64"/>
      <c r="M94" s="64"/>
      <c r="N94" s="66"/>
    </row>
    <row r="95" spans="2:14" ht="15.75" thickBot="1" x14ac:dyDescent="0.3">
      <c r="C95" s="82" t="s">
        <v>9</v>
      </c>
      <c r="D95" s="68"/>
      <c r="E95" s="68"/>
      <c r="F95" s="68"/>
      <c r="G95" s="68"/>
      <c r="H95" s="68"/>
      <c r="I95" s="68"/>
      <c r="J95" s="69"/>
      <c r="K95" s="68"/>
      <c r="L95" s="68"/>
      <c r="M95" s="68"/>
      <c r="N95" s="70"/>
    </row>
    <row r="98" spans="2:14" ht="15.75" thickBot="1" x14ac:dyDescent="0.3"/>
    <row r="99" spans="2:14" ht="15.75" thickBot="1" x14ac:dyDescent="0.3">
      <c r="C99" s="54"/>
      <c r="D99" s="87" t="s">
        <v>4</v>
      </c>
      <c r="E99" s="55" t="s">
        <v>5</v>
      </c>
      <c r="F99" s="55" t="s">
        <v>6</v>
      </c>
      <c r="G99" s="55" t="s">
        <v>7</v>
      </c>
      <c r="H99" s="55" t="s">
        <v>8</v>
      </c>
      <c r="I99" s="88" t="s">
        <v>9</v>
      </c>
      <c r="J99" s="57" t="s">
        <v>0</v>
      </c>
      <c r="K99" s="57" t="s">
        <v>19</v>
      </c>
      <c r="L99" s="57" t="s">
        <v>1</v>
      </c>
      <c r="M99" s="57" t="s">
        <v>2</v>
      </c>
      <c r="N99" s="58" t="s">
        <v>3</v>
      </c>
    </row>
    <row r="100" spans="2:14" x14ac:dyDescent="0.25">
      <c r="B100" s="91" t="s">
        <v>21</v>
      </c>
      <c r="C100" s="59" t="s">
        <v>0</v>
      </c>
      <c r="D100" s="61">
        <f t="shared" ref="D100:N100" si="51">IF(D55&lt;&gt;"",_xlfn.RANK.EQ(D55,final,1),"")</f>
        <v>1</v>
      </c>
      <c r="E100" s="60">
        <f t="shared" si="51"/>
        <v>48</v>
      </c>
      <c r="F100" s="60">
        <f t="shared" si="51"/>
        <v>14</v>
      </c>
      <c r="G100" s="60">
        <f t="shared" si="51"/>
        <v>29</v>
      </c>
      <c r="H100" s="60">
        <f t="shared" si="51"/>
        <v>7</v>
      </c>
      <c r="I100" s="62">
        <f t="shared" si="51"/>
        <v>22</v>
      </c>
      <c r="J100" s="60" t="str">
        <f t="shared" si="51"/>
        <v/>
      </c>
      <c r="K100" s="60" t="str">
        <f t="shared" si="51"/>
        <v/>
      </c>
      <c r="L100" s="60" t="str">
        <f t="shared" si="51"/>
        <v/>
      </c>
      <c r="M100" s="60" t="str">
        <f t="shared" si="51"/>
        <v/>
      </c>
      <c r="N100" s="62" t="str">
        <f t="shared" si="51"/>
        <v/>
      </c>
    </row>
    <row r="101" spans="2:14" x14ac:dyDescent="0.25">
      <c r="B101" s="92" t="s">
        <v>22</v>
      </c>
      <c r="C101" s="63" t="s">
        <v>19</v>
      </c>
      <c r="D101" s="65">
        <f t="shared" ref="D101:N101" si="52">IF(D56&lt;&gt;"",_xlfn.RANK.EQ(D56,final,1),"")</f>
        <v>29</v>
      </c>
      <c r="E101" s="64">
        <f t="shared" si="52"/>
        <v>22</v>
      </c>
      <c r="F101" s="64">
        <f t="shared" si="52"/>
        <v>9</v>
      </c>
      <c r="G101" s="64">
        <f t="shared" si="52"/>
        <v>1</v>
      </c>
      <c r="H101" s="64">
        <f t="shared" si="52"/>
        <v>48</v>
      </c>
      <c r="I101" s="66">
        <f t="shared" si="52"/>
        <v>52</v>
      </c>
      <c r="J101" s="64">
        <f t="shared" si="52"/>
        <v>44</v>
      </c>
      <c r="K101" s="64" t="str">
        <f t="shared" si="52"/>
        <v/>
      </c>
      <c r="L101" s="64" t="str">
        <f t="shared" si="52"/>
        <v/>
      </c>
      <c r="M101" s="64" t="str">
        <f t="shared" si="52"/>
        <v/>
      </c>
      <c r="N101" s="66" t="str">
        <f t="shared" si="52"/>
        <v/>
      </c>
    </row>
    <row r="102" spans="2:14" ht="15.75" thickBot="1" x14ac:dyDescent="0.3">
      <c r="B102" s="93" t="s">
        <v>29</v>
      </c>
      <c r="C102" s="63" t="s">
        <v>1</v>
      </c>
      <c r="D102" s="65">
        <f t="shared" ref="D102:N102" si="53">IF(D57&lt;&gt;"",_xlfn.RANK.EQ(D57,final,1),"")</f>
        <v>38</v>
      </c>
      <c r="E102" s="64">
        <f t="shared" si="53"/>
        <v>46</v>
      </c>
      <c r="F102" s="64">
        <f t="shared" si="53"/>
        <v>9</v>
      </c>
      <c r="G102" s="64">
        <f t="shared" si="53"/>
        <v>14</v>
      </c>
      <c r="H102" s="64">
        <f t="shared" si="53"/>
        <v>29</v>
      </c>
      <c r="I102" s="66">
        <f t="shared" si="53"/>
        <v>1</v>
      </c>
      <c r="J102" s="64">
        <f t="shared" si="53"/>
        <v>18</v>
      </c>
      <c r="K102" s="64">
        <f t="shared" si="53"/>
        <v>34</v>
      </c>
      <c r="L102" s="64" t="str">
        <f t="shared" si="53"/>
        <v/>
      </c>
      <c r="M102" s="64" t="str">
        <f t="shared" si="53"/>
        <v/>
      </c>
      <c r="N102" s="66" t="str">
        <f t="shared" si="53"/>
        <v/>
      </c>
    </row>
    <row r="103" spans="2:14" x14ac:dyDescent="0.25">
      <c r="C103" s="63" t="s">
        <v>2</v>
      </c>
      <c r="D103" s="65">
        <f t="shared" ref="D103:N103" si="54">IF(D58&lt;&gt;"",_xlfn.RANK.EQ(D58,final,1),"")</f>
        <v>48</v>
      </c>
      <c r="E103" s="64">
        <f t="shared" si="54"/>
        <v>1</v>
      </c>
      <c r="F103" s="64">
        <f t="shared" si="54"/>
        <v>9</v>
      </c>
      <c r="G103" s="64">
        <f t="shared" si="54"/>
        <v>48</v>
      </c>
      <c r="H103" s="64">
        <f t="shared" si="54"/>
        <v>38</v>
      </c>
      <c r="I103" s="66">
        <f t="shared" si="54"/>
        <v>29</v>
      </c>
      <c r="J103" s="64">
        <f t="shared" si="54"/>
        <v>47</v>
      </c>
      <c r="K103" s="64">
        <f t="shared" si="54"/>
        <v>34</v>
      </c>
      <c r="L103" s="64">
        <f t="shared" si="54"/>
        <v>27</v>
      </c>
      <c r="M103" s="64" t="str">
        <f t="shared" si="54"/>
        <v/>
      </c>
      <c r="N103" s="66" t="str">
        <f t="shared" si="54"/>
        <v/>
      </c>
    </row>
    <row r="104" spans="2:14" ht="15.75" thickBot="1" x14ac:dyDescent="0.3">
      <c r="C104" s="67" t="s">
        <v>3</v>
      </c>
      <c r="D104" s="69">
        <f t="shared" ref="D104:N104" si="55">IF(D59&lt;&gt;"",_xlfn.RANK.EQ(D59,final,1),"")</f>
        <v>38</v>
      </c>
      <c r="E104" s="68">
        <f t="shared" si="55"/>
        <v>29</v>
      </c>
      <c r="F104" s="68">
        <f t="shared" si="55"/>
        <v>14</v>
      </c>
      <c r="G104" s="68">
        <f t="shared" si="55"/>
        <v>52</v>
      </c>
      <c r="H104" s="68">
        <f t="shared" si="55"/>
        <v>14</v>
      </c>
      <c r="I104" s="70">
        <f t="shared" si="55"/>
        <v>1</v>
      </c>
      <c r="J104" s="68">
        <f t="shared" si="55"/>
        <v>20</v>
      </c>
      <c r="K104" s="68">
        <f t="shared" si="55"/>
        <v>52</v>
      </c>
      <c r="L104" s="68">
        <f t="shared" si="55"/>
        <v>12</v>
      </c>
      <c r="M104" s="68">
        <f t="shared" si="55"/>
        <v>13</v>
      </c>
      <c r="N104" s="70" t="str">
        <f t="shared" si="55"/>
        <v/>
      </c>
    </row>
    <row r="105" spans="2:14" x14ac:dyDescent="0.25">
      <c r="C105" s="71" t="s">
        <v>4</v>
      </c>
      <c r="D105" s="65" t="str">
        <f t="shared" ref="D105:N105" si="56">IF(D60&lt;&gt;"",_xlfn.RANK.EQ(D60,final,1),"")</f>
        <v/>
      </c>
      <c r="E105" s="64">
        <f t="shared" si="56"/>
        <v>42</v>
      </c>
      <c r="F105" s="64">
        <f t="shared" si="56"/>
        <v>26</v>
      </c>
      <c r="G105" s="64">
        <f t="shared" si="56"/>
        <v>19</v>
      </c>
      <c r="H105" s="64">
        <f t="shared" si="56"/>
        <v>6</v>
      </c>
      <c r="I105" s="66">
        <f t="shared" si="56"/>
        <v>36</v>
      </c>
      <c r="J105" s="64" t="str">
        <f t="shared" si="56"/>
        <v/>
      </c>
      <c r="K105" s="64" t="str">
        <f t="shared" si="56"/>
        <v/>
      </c>
      <c r="L105" s="64" t="str">
        <f t="shared" si="56"/>
        <v/>
      </c>
      <c r="M105" s="64" t="str">
        <f t="shared" si="56"/>
        <v/>
      </c>
      <c r="N105" s="66" t="str">
        <f t="shared" si="56"/>
        <v/>
      </c>
    </row>
    <row r="106" spans="2:14" x14ac:dyDescent="0.25">
      <c r="C106" s="71" t="s">
        <v>5</v>
      </c>
      <c r="D106" s="65" t="str">
        <f t="shared" ref="D106:N106" si="57">IF(D61&lt;&gt;"",_xlfn.RANK.EQ(D61,final,1),"")</f>
        <v/>
      </c>
      <c r="E106" s="64" t="str">
        <f t="shared" si="57"/>
        <v/>
      </c>
      <c r="F106" s="64">
        <f t="shared" si="57"/>
        <v>21</v>
      </c>
      <c r="G106" s="64">
        <f t="shared" si="57"/>
        <v>41</v>
      </c>
      <c r="H106" s="64">
        <f t="shared" si="57"/>
        <v>37</v>
      </c>
      <c r="I106" s="66">
        <f t="shared" si="57"/>
        <v>45</v>
      </c>
      <c r="J106" s="64" t="str">
        <f t="shared" si="57"/>
        <v/>
      </c>
      <c r="K106" s="64" t="str">
        <f t="shared" si="57"/>
        <v/>
      </c>
      <c r="L106" s="64" t="str">
        <f t="shared" si="57"/>
        <v/>
      </c>
      <c r="M106" s="64" t="str">
        <f t="shared" si="57"/>
        <v/>
      </c>
      <c r="N106" s="66" t="str">
        <f t="shared" si="57"/>
        <v/>
      </c>
    </row>
    <row r="107" spans="2:14" x14ac:dyDescent="0.25">
      <c r="C107" s="71" t="s">
        <v>6</v>
      </c>
      <c r="D107" s="65" t="str">
        <f t="shared" ref="D107:N107" si="58">IF(D62&lt;&gt;"",_xlfn.RANK.EQ(D62,final,1),"")</f>
        <v/>
      </c>
      <c r="E107" s="64" t="str">
        <f t="shared" si="58"/>
        <v/>
      </c>
      <c r="F107" s="64" t="str">
        <f t="shared" si="58"/>
        <v/>
      </c>
      <c r="G107" s="64">
        <f t="shared" si="58"/>
        <v>28</v>
      </c>
      <c r="H107" s="64">
        <f t="shared" si="58"/>
        <v>24</v>
      </c>
      <c r="I107" s="66">
        <f t="shared" si="58"/>
        <v>25</v>
      </c>
      <c r="J107" s="64" t="str">
        <f t="shared" si="58"/>
        <v/>
      </c>
      <c r="K107" s="64" t="str">
        <f t="shared" si="58"/>
        <v/>
      </c>
      <c r="L107" s="64" t="str">
        <f t="shared" si="58"/>
        <v/>
      </c>
      <c r="M107" s="64" t="str">
        <f t="shared" si="58"/>
        <v/>
      </c>
      <c r="N107" s="66" t="str">
        <f t="shared" si="58"/>
        <v/>
      </c>
    </row>
    <row r="108" spans="2:14" x14ac:dyDescent="0.25">
      <c r="C108" s="71" t="s">
        <v>7</v>
      </c>
      <c r="D108" s="65" t="str">
        <f t="shared" ref="D108:N108" si="59">IF(D63&lt;&gt;"",_xlfn.RANK.EQ(D63,final,1),"")</f>
        <v/>
      </c>
      <c r="E108" s="64" t="str">
        <f t="shared" si="59"/>
        <v/>
      </c>
      <c r="F108" s="64" t="str">
        <f t="shared" si="59"/>
        <v/>
      </c>
      <c r="G108" s="64" t="str">
        <f t="shared" si="59"/>
        <v/>
      </c>
      <c r="H108" s="64">
        <f t="shared" si="59"/>
        <v>43</v>
      </c>
      <c r="I108" s="66">
        <f t="shared" si="59"/>
        <v>52</v>
      </c>
      <c r="J108" s="64" t="str">
        <f t="shared" si="59"/>
        <v/>
      </c>
      <c r="K108" s="64" t="str">
        <f t="shared" si="59"/>
        <v/>
      </c>
      <c r="L108" s="64" t="str">
        <f t="shared" si="59"/>
        <v/>
      </c>
      <c r="M108" s="64" t="str">
        <f t="shared" si="59"/>
        <v/>
      </c>
      <c r="N108" s="66" t="str">
        <f t="shared" si="59"/>
        <v/>
      </c>
    </row>
    <row r="109" spans="2:14" x14ac:dyDescent="0.25">
      <c r="C109" s="71" t="s">
        <v>8</v>
      </c>
      <c r="D109" s="65" t="str">
        <f t="shared" ref="D109:N109" si="60">IF(D64&lt;&gt;"",_xlfn.RANK.EQ(D64,final,1),"")</f>
        <v/>
      </c>
      <c r="E109" s="64" t="str">
        <f t="shared" si="60"/>
        <v/>
      </c>
      <c r="F109" s="64" t="str">
        <f t="shared" si="60"/>
        <v/>
      </c>
      <c r="G109" s="64" t="str">
        <f t="shared" si="60"/>
        <v/>
      </c>
      <c r="H109" s="64" t="str">
        <f t="shared" si="60"/>
        <v/>
      </c>
      <c r="I109" s="66">
        <f t="shared" si="60"/>
        <v>8</v>
      </c>
      <c r="J109" s="64" t="str">
        <f t="shared" si="60"/>
        <v/>
      </c>
      <c r="K109" s="64" t="str">
        <f t="shared" si="60"/>
        <v/>
      </c>
      <c r="L109" s="64" t="str">
        <f t="shared" si="60"/>
        <v/>
      </c>
      <c r="M109" s="64" t="str">
        <f t="shared" si="60"/>
        <v/>
      </c>
      <c r="N109" s="66" t="str">
        <f t="shared" si="60"/>
        <v/>
      </c>
    </row>
    <row r="110" spans="2:14" ht="15.75" thickBot="1" x14ac:dyDescent="0.3">
      <c r="C110" s="72" t="s">
        <v>9</v>
      </c>
      <c r="D110" s="69" t="str">
        <f t="shared" ref="D110:N110" si="61">IF(D65&lt;&gt;"",_xlfn.RANK.EQ(D65,final,1),"")</f>
        <v/>
      </c>
      <c r="E110" s="68" t="str">
        <f t="shared" si="61"/>
        <v/>
      </c>
      <c r="F110" s="68" t="str">
        <f t="shared" si="61"/>
        <v/>
      </c>
      <c r="G110" s="68" t="str">
        <f t="shared" si="61"/>
        <v/>
      </c>
      <c r="H110" s="68" t="str">
        <f t="shared" si="61"/>
        <v/>
      </c>
      <c r="I110" s="70" t="str">
        <f t="shared" si="61"/>
        <v/>
      </c>
      <c r="J110" s="68" t="str">
        <f t="shared" si="61"/>
        <v/>
      </c>
      <c r="K110" s="68" t="str">
        <f t="shared" si="61"/>
        <v/>
      </c>
      <c r="L110" s="68" t="str">
        <f t="shared" si="61"/>
        <v/>
      </c>
      <c r="M110" s="68" t="str">
        <f t="shared" si="61"/>
        <v/>
      </c>
      <c r="N110" s="70" t="str">
        <f t="shared" si="61"/>
        <v/>
      </c>
    </row>
    <row r="112" spans="2:14" ht="15.75" thickBot="1" x14ac:dyDescent="0.3"/>
    <row r="113" spans="2:14" ht="15.75" thickBot="1" x14ac:dyDescent="0.3">
      <c r="C113" s="54"/>
      <c r="D113" s="87" t="s">
        <v>4</v>
      </c>
      <c r="E113" s="55" t="s">
        <v>5</v>
      </c>
      <c r="F113" s="55" t="s">
        <v>6</v>
      </c>
      <c r="G113" s="55" t="s">
        <v>7</v>
      </c>
      <c r="H113" s="55" t="s">
        <v>8</v>
      </c>
      <c r="I113" s="88" t="s">
        <v>9</v>
      </c>
      <c r="J113" s="57" t="s">
        <v>0</v>
      </c>
      <c r="K113" s="57" t="s">
        <v>19</v>
      </c>
      <c r="L113" s="57" t="s">
        <v>1</v>
      </c>
      <c r="M113" s="57" t="s">
        <v>2</v>
      </c>
      <c r="N113" s="58" t="s">
        <v>3</v>
      </c>
    </row>
    <row r="114" spans="2:14" x14ac:dyDescent="0.25">
      <c r="B114" s="91" t="s">
        <v>28</v>
      </c>
      <c r="C114" s="59" t="s">
        <v>0</v>
      </c>
      <c r="D114" s="61">
        <f t="shared" ref="D114:N114" si="62">IF(D85&lt;&gt;"",_xlfn.RANK.EQ(D85,map,1),"")</f>
        <v>32</v>
      </c>
      <c r="E114" s="60">
        <f t="shared" si="62"/>
        <v>38</v>
      </c>
      <c r="F114" s="60">
        <f t="shared" si="62"/>
        <v>21</v>
      </c>
      <c r="G114" s="60">
        <f t="shared" si="62"/>
        <v>21</v>
      </c>
      <c r="H114" s="60">
        <f t="shared" si="62"/>
        <v>29</v>
      </c>
      <c r="I114" s="62">
        <f t="shared" si="62"/>
        <v>17</v>
      </c>
      <c r="J114" s="60" t="str">
        <f t="shared" si="62"/>
        <v/>
      </c>
      <c r="K114" s="60" t="str">
        <f t="shared" si="62"/>
        <v/>
      </c>
      <c r="L114" s="60" t="str">
        <f t="shared" si="62"/>
        <v/>
      </c>
      <c r="M114" s="60" t="str">
        <f t="shared" si="62"/>
        <v/>
      </c>
      <c r="N114" s="62" t="str">
        <f t="shared" si="62"/>
        <v/>
      </c>
    </row>
    <row r="115" spans="2:14" x14ac:dyDescent="0.25">
      <c r="B115" s="92" t="s">
        <v>22</v>
      </c>
      <c r="C115" s="63" t="s">
        <v>19</v>
      </c>
      <c r="D115" s="65">
        <f t="shared" ref="D115:N115" si="63">IF(D86&lt;&gt;"",_xlfn.RANK.EQ(D86,map,1),"")</f>
        <v>39</v>
      </c>
      <c r="E115" s="64">
        <f t="shared" si="63"/>
        <v>54</v>
      </c>
      <c r="F115" s="64">
        <f t="shared" si="63"/>
        <v>15</v>
      </c>
      <c r="G115" s="64">
        <f t="shared" si="63"/>
        <v>50</v>
      </c>
      <c r="H115" s="64">
        <f t="shared" si="63"/>
        <v>35</v>
      </c>
      <c r="I115" s="66">
        <f t="shared" si="63"/>
        <v>45</v>
      </c>
      <c r="J115" s="64">
        <f t="shared" si="63"/>
        <v>30</v>
      </c>
      <c r="K115" s="64" t="str">
        <f t="shared" si="63"/>
        <v/>
      </c>
      <c r="L115" s="64" t="str">
        <f t="shared" si="63"/>
        <v/>
      </c>
      <c r="M115" s="64" t="str">
        <f t="shared" si="63"/>
        <v/>
      </c>
      <c r="N115" s="66" t="str">
        <f t="shared" si="63"/>
        <v/>
      </c>
    </row>
    <row r="116" spans="2:14" ht="15.75" thickBot="1" x14ac:dyDescent="0.3">
      <c r="B116" s="93" t="s">
        <v>29</v>
      </c>
      <c r="C116" s="63" t="s">
        <v>1</v>
      </c>
      <c r="D116" s="65">
        <f t="shared" ref="D116:N116" si="64">IF(D87&lt;&gt;"",_xlfn.RANK.EQ(D87,map,1),"")</f>
        <v>12</v>
      </c>
      <c r="E116" s="64">
        <f t="shared" si="64"/>
        <v>31</v>
      </c>
      <c r="F116" s="64">
        <f t="shared" si="64"/>
        <v>24</v>
      </c>
      <c r="G116" s="64">
        <f t="shared" si="64"/>
        <v>9</v>
      </c>
      <c r="H116" s="64">
        <f t="shared" si="64"/>
        <v>13</v>
      </c>
      <c r="I116" s="66">
        <f t="shared" si="64"/>
        <v>5</v>
      </c>
      <c r="J116" s="64">
        <f t="shared" si="64"/>
        <v>20</v>
      </c>
      <c r="K116" s="64">
        <f t="shared" si="64"/>
        <v>43</v>
      </c>
      <c r="L116" s="64" t="str">
        <f t="shared" si="64"/>
        <v/>
      </c>
      <c r="M116" s="64" t="str">
        <f t="shared" si="64"/>
        <v/>
      </c>
      <c r="N116" s="66" t="str">
        <f t="shared" si="64"/>
        <v/>
      </c>
    </row>
    <row r="117" spans="2:14" x14ac:dyDescent="0.25">
      <c r="C117" s="63" t="s">
        <v>2</v>
      </c>
      <c r="D117" s="65">
        <f t="shared" ref="D117:N117" si="65">IF(D88&lt;&gt;"",_xlfn.RANK.EQ(D88,map,1),"")</f>
        <v>42</v>
      </c>
      <c r="E117" s="64">
        <f t="shared" si="65"/>
        <v>55</v>
      </c>
      <c r="F117" s="64">
        <f t="shared" si="65"/>
        <v>26</v>
      </c>
      <c r="G117" s="64">
        <f t="shared" si="65"/>
        <v>53</v>
      </c>
      <c r="H117" s="64">
        <f t="shared" si="65"/>
        <v>41</v>
      </c>
      <c r="I117" s="66">
        <f t="shared" si="65"/>
        <v>51</v>
      </c>
      <c r="J117" s="64">
        <f t="shared" si="65"/>
        <v>37</v>
      </c>
      <c r="K117" s="64">
        <f t="shared" si="65"/>
        <v>4</v>
      </c>
      <c r="L117" s="64">
        <f t="shared" si="65"/>
        <v>46</v>
      </c>
      <c r="M117" s="64" t="str">
        <f t="shared" si="65"/>
        <v/>
      </c>
      <c r="N117" s="66" t="str">
        <f t="shared" si="65"/>
        <v/>
      </c>
    </row>
    <row r="118" spans="2:14" ht="15.75" thickBot="1" x14ac:dyDescent="0.3">
      <c r="C118" s="67" t="s">
        <v>3</v>
      </c>
      <c r="D118" s="69">
        <f t="shared" ref="D118:N118" si="66">IF(D89&lt;&gt;"",_xlfn.RANK.EQ(D89,map,1),"")</f>
        <v>14</v>
      </c>
      <c r="E118" s="68">
        <f t="shared" si="66"/>
        <v>27</v>
      </c>
      <c r="F118" s="68">
        <f t="shared" si="66"/>
        <v>28</v>
      </c>
      <c r="G118" s="68">
        <f t="shared" si="66"/>
        <v>7</v>
      </c>
      <c r="H118" s="68">
        <f t="shared" si="66"/>
        <v>16</v>
      </c>
      <c r="I118" s="70">
        <f t="shared" si="66"/>
        <v>1</v>
      </c>
      <c r="J118" s="68">
        <f t="shared" si="66"/>
        <v>19</v>
      </c>
      <c r="K118" s="68">
        <f t="shared" si="66"/>
        <v>44</v>
      </c>
      <c r="L118" s="68">
        <f t="shared" si="66"/>
        <v>3</v>
      </c>
      <c r="M118" s="68">
        <f t="shared" si="66"/>
        <v>49</v>
      </c>
      <c r="N118" s="70" t="str">
        <f t="shared" si="66"/>
        <v/>
      </c>
    </row>
    <row r="119" spans="2:14" x14ac:dyDescent="0.25">
      <c r="C119" s="71" t="s">
        <v>4</v>
      </c>
      <c r="D119" s="65" t="str">
        <f t="shared" ref="D119:N119" si="67">IF(D90&lt;&gt;"",_xlfn.RANK.EQ(D90,map,1),"")</f>
        <v/>
      </c>
      <c r="E119" s="64">
        <f t="shared" si="67"/>
        <v>47</v>
      </c>
      <c r="F119" s="64">
        <f t="shared" si="67"/>
        <v>10</v>
      </c>
      <c r="G119" s="64">
        <f t="shared" si="67"/>
        <v>34</v>
      </c>
      <c r="H119" s="64">
        <f t="shared" si="67"/>
        <v>2</v>
      </c>
      <c r="I119" s="66">
        <f t="shared" si="67"/>
        <v>21</v>
      </c>
      <c r="J119" s="64" t="str">
        <f t="shared" si="67"/>
        <v/>
      </c>
      <c r="K119" s="64" t="str">
        <f t="shared" si="67"/>
        <v/>
      </c>
      <c r="L119" s="64" t="str">
        <f t="shared" si="67"/>
        <v/>
      </c>
      <c r="M119" s="64" t="str">
        <f t="shared" si="67"/>
        <v/>
      </c>
      <c r="N119" s="66" t="str">
        <f t="shared" si="67"/>
        <v/>
      </c>
    </row>
    <row r="120" spans="2:14" x14ac:dyDescent="0.25">
      <c r="C120" s="71" t="s">
        <v>5</v>
      </c>
      <c r="D120" s="65" t="str">
        <f t="shared" ref="D120:N120" si="68">IF(D91&lt;&gt;"",_xlfn.RANK.EQ(D91,map,1),"")</f>
        <v/>
      </c>
      <c r="E120" s="64" t="str">
        <f t="shared" si="68"/>
        <v/>
      </c>
      <c r="F120" s="64">
        <f t="shared" si="68"/>
        <v>52</v>
      </c>
      <c r="G120" s="64">
        <f t="shared" si="68"/>
        <v>11</v>
      </c>
      <c r="H120" s="64">
        <f t="shared" si="68"/>
        <v>48</v>
      </c>
      <c r="I120" s="66">
        <f t="shared" si="68"/>
        <v>17</v>
      </c>
      <c r="J120" s="64" t="str">
        <f t="shared" si="68"/>
        <v/>
      </c>
      <c r="K120" s="64" t="str">
        <f t="shared" si="68"/>
        <v/>
      </c>
      <c r="L120" s="64" t="str">
        <f t="shared" si="68"/>
        <v/>
      </c>
      <c r="M120" s="64" t="str">
        <f t="shared" si="68"/>
        <v/>
      </c>
      <c r="N120" s="66" t="str">
        <f t="shared" si="68"/>
        <v/>
      </c>
    </row>
    <row r="121" spans="2:14" x14ac:dyDescent="0.25">
      <c r="C121" s="71" t="s">
        <v>6</v>
      </c>
      <c r="D121" s="65" t="str">
        <f t="shared" ref="D121:N121" si="69">IF(D92&lt;&gt;"",_xlfn.RANK.EQ(D92,map,1),"")</f>
        <v/>
      </c>
      <c r="E121" s="64" t="str">
        <f t="shared" si="69"/>
        <v/>
      </c>
      <c r="F121" s="64" t="str">
        <f t="shared" si="69"/>
        <v/>
      </c>
      <c r="G121" s="64">
        <f t="shared" si="69"/>
        <v>40</v>
      </c>
      <c r="H121" s="64">
        <f t="shared" si="69"/>
        <v>8</v>
      </c>
      <c r="I121" s="66">
        <f t="shared" si="69"/>
        <v>32</v>
      </c>
      <c r="J121" s="64" t="str">
        <f t="shared" si="69"/>
        <v/>
      </c>
      <c r="K121" s="64" t="str">
        <f t="shared" si="69"/>
        <v/>
      </c>
      <c r="L121" s="64" t="str">
        <f t="shared" si="69"/>
        <v/>
      </c>
      <c r="M121" s="64" t="str">
        <f t="shared" si="69"/>
        <v/>
      </c>
      <c r="N121" s="66" t="str">
        <f t="shared" si="69"/>
        <v/>
      </c>
    </row>
    <row r="122" spans="2:14" x14ac:dyDescent="0.25">
      <c r="C122" s="71" t="s">
        <v>7</v>
      </c>
      <c r="D122" s="65" t="str">
        <f t="shared" ref="D122:N122" si="70">IF(D93&lt;&gt;"",_xlfn.RANK.EQ(D93,map,1),"")</f>
        <v/>
      </c>
      <c r="E122" s="64" t="str">
        <f t="shared" si="70"/>
        <v/>
      </c>
      <c r="F122" s="64" t="str">
        <f t="shared" si="70"/>
        <v/>
      </c>
      <c r="G122" s="64" t="str">
        <f t="shared" si="70"/>
        <v/>
      </c>
      <c r="H122" s="64">
        <f t="shared" si="70"/>
        <v>36</v>
      </c>
      <c r="I122" s="66">
        <f t="shared" si="70"/>
        <v>6</v>
      </c>
      <c r="J122" s="64" t="str">
        <f t="shared" si="70"/>
        <v/>
      </c>
      <c r="K122" s="64" t="str">
        <f t="shared" si="70"/>
        <v/>
      </c>
      <c r="L122" s="64" t="str">
        <f t="shared" si="70"/>
        <v/>
      </c>
      <c r="M122" s="64" t="str">
        <f t="shared" si="70"/>
        <v/>
      </c>
      <c r="N122" s="66" t="str">
        <f t="shared" si="70"/>
        <v/>
      </c>
    </row>
    <row r="123" spans="2:14" x14ac:dyDescent="0.25">
      <c r="C123" s="71" t="s">
        <v>8</v>
      </c>
      <c r="D123" s="65" t="str">
        <f t="shared" ref="D123:N123" si="71">IF(D94&lt;&gt;"",_xlfn.RANK.EQ(D94,map,1),"")</f>
        <v/>
      </c>
      <c r="E123" s="64" t="str">
        <f t="shared" si="71"/>
        <v/>
      </c>
      <c r="F123" s="64" t="str">
        <f t="shared" si="71"/>
        <v/>
      </c>
      <c r="G123" s="64" t="str">
        <f t="shared" si="71"/>
        <v/>
      </c>
      <c r="H123" s="64" t="str">
        <f t="shared" si="71"/>
        <v/>
      </c>
      <c r="I123" s="66">
        <f t="shared" si="71"/>
        <v>25</v>
      </c>
      <c r="J123" s="64" t="str">
        <f t="shared" si="71"/>
        <v/>
      </c>
      <c r="K123" s="64" t="str">
        <f t="shared" si="71"/>
        <v/>
      </c>
      <c r="L123" s="64" t="str">
        <f t="shared" si="71"/>
        <v/>
      </c>
      <c r="M123" s="64" t="str">
        <f t="shared" si="71"/>
        <v/>
      </c>
      <c r="N123" s="66" t="str">
        <f t="shared" si="71"/>
        <v/>
      </c>
    </row>
    <row r="124" spans="2:14" ht="15.75" thickBot="1" x14ac:dyDescent="0.3">
      <c r="C124" s="72" t="s">
        <v>9</v>
      </c>
      <c r="D124" s="69" t="str">
        <f t="shared" ref="D124:N124" si="72">IF(D95&lt;&gt;"",_xlfn.RANK.EQ(D95,map,1),"")</f>
        <v/>
      </c>
      <c r="E124" s="68" t="str">
        <f t="shared" si="72"/>
        <v/>
      </c>
      <c r="F124" s="68" t="str">
        <f t="shared" si="72"/>
        <v/>
      </c>
      <c r="G124" s="68" t="str">
        <f t="shared" si="72"/>
        <v/>
      </c>
      <c r="H124" s="68" t="str">
        <f t="shared" si="72"/>
        <v/>
      </c>
      <c r="I124" s="70" t="str">
        <f t="shared" si="72"/>
        <v/>
      </c>
      <c r="J124" s="68" t="str">
        <f t="shared" si="72"/>
        <v/>
      </c>
      <c r="K124" s="68" t="str">
        <f t="shared" si="72"/>
        <v/>
      </c>
      <c r="L124" s="68" t="str">
        <f t="shared" si="72"/>
        <v/>
      </c>
      <c r="M124" s="68" t="str">
        <f t="shared" si="72"/>
        <v/>
      </c>
      <c r="N124" s="70" t="str">
        <f t="shared" si="72"/>
        <v/>
      </c>
    </row>
    <row r="126" spans="2:14" ht="15.75" thickBot="1" x14ac:dyDescent="0.3"/>
    <row r="127" spans="2:14" ht="19.5" thickBot="1" x14ac:dyDescent="0.3">
      <c r="C127" s="128" t="s">
        <v>30</v>
      </c>
      <c r="D127" s="129"/>
      <c r="E127" s="133">
        <f>CORREL(dataranks,D114:N124)</f>
        <v>0.17648667131181714</v>
      </c>
      <c r="F127" s="134"/>
      <c r="G127" s="130" t="s">
        <v>31</v>
      </c>
      <c r="H127" s="131"/>
      <c r="I127" s="131"/>
      <c r="J127" s="131"/>
      <c r="K127" s="132"/>
    </row>
  </sheetData>
  <mergeCells count="9">
    <mergeCell ref="D25:G25"/>
    <mergeCell ref="D27:G27"/>
    <mergeCell ref="C3:I3"/>
    <mergeCell ref="C15:I15"/>
    <mergeCell ref="C127:D127"/>
    <mergeCell ref="G127:K127"/>
    <mergeCell ref="E127:F127"/>
    <mergeCell ref="K38:Q38"/>
    <mergeCell ref="C29:I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Q113"/>
  <sheetViews>
    <sheetView topLeftCell="B46" workbookViewId="0">
      <selection activeCell="D85" sqref="D85"/>
    </sheetView>
  </sheetViews>
  <sheetFormatPr defaultRowHeight="15" x14ac:dyDescent="0.25"/>
  <cols>
    <col min="2" max="2" width="11.85546875" customWidth="1"/>
    <col min="4" max="4" width="10" customWidth="1"/>
    <col min="5" max="5" width="10.5703125" bestFit="1" customWidth="1"/>
    <col min="6" max="7" width="9.5703125" bestFit="1" customWidth="1"/>
    <col min="8" max="8" width="10" customWidth="1"/>
    <col min="9" max="9" width="9.5703125" bestFit="1" customWidth="1"/>
    <col min="10" max="10" width="9.28515625" bestFit="1" customWidth="1"/>
    <col min="11" max="12" width="9.5703125" bestFit="1" customWidth="1"/>
    <col min="13" max="13" width="10.5703125" customWidth="1"/>
    <col min="14" max="14" width="9.28515625" bestFit="1" customWidth="1"/>
  </cols>
  <sheetData>
    <row r="2" spans="3:14" ht="15.75" thickBot="1" x14ac:dyDescent="0.3"/>
    <row r="3" spans="3:14" ht="15.75" thickBot="1" x14ac:dyDescent="0.3">
      <c r="C3" s="125" t="s">
        <v>10</v>
      </c>
      <c r="D3" s="126"/>
      <c r="E3" s="126"/>
      <c r="F3" s="126"/>
      <c r="G3" s="126"/>
      <c r="H3" s="126"/>
      <c r="I3" s="127"/>
    </row>
    <row r="4" spans="3:14" ht="15.75" thickBot="1" x14ac:dyDescent="0.3">
      <c r="C4" s="4"/>
      <c r="D4" s="8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3" t="s">
        <v>9</v>
      </c>
    </row>
    <row r="5" spans="3:14" x14ac:dyDescent="0.25">
      <c r="C5" s="7" t="s">
        <v>0</v>
      </c>
      <c r="D5" s="11">
        <v>9</v>
      </c>
      <c r="E5" s="12">
        <v>2</v>
      </c>
      <c r="F5" s="12">
        <v>7</v>
      </c>
      <c r="G5" s="12">
        <v>5</v>
      </c>
      <c r="H5" s="12">
        <v>8.5</v>
      </c>
      <c r="I5" s="13">
        <v>600</v>
      </c>
    </row>
    <row r="6" spans="3:14" x14ac:dyDescent="0.25">
      <c r="C6" s="7" t="s">
        <v>19</v>
      </c>
      <c r="D6" s="11">
        <v>5</v>
      </c>
      <c r="E6" s="12">
        <v>6</v>
      </c>
      <c r="F6" s="12">
        <v>8</v>
      </c>
      <c r="G6" s="12">
        <v>9</v>
      </c>
      <c r="H6" s="12">
        <v>2</v>
      </c>
      <c r="I6" s="13">
        <v>100</v>
      </c>
    </row>
    <row r="7" spans="3:14" x14ac:dyDescent="0.25">
      <c r="C7" s="7" t="s">
        <v>1</v>
      </c>
      <c r="D7" s="11">
        <v>4</v>
      </c>
      <c r="E7" s="12">
        <v>3</v>
      </c>
      <c r="F7" s="12">
        <v>8</v>
      </c>
      <c r="G7" s="12">
        <v>7</v>
      </c>
      <c r="H7" s="12">
        <v>5</v>
      </c>
      <c r="I7" s="13">
        <v>900</v>
      </c>
    </row>
    <row r="8" spans="3:14" x14ac:dyDescent="0.25">
      <c r="C8" s="7" t="s">
        <v>2</v>
      </c>
      <c r="D8" s="11">
        <v>2</v>
      </c>
      <c r="E8" s="12">
        <v>9</v>
      </c>
      <c r="F8" s="12">
        <v>8</v>
      </c>
      <c r="G8" s="12">
        <v>2</v>
      </c>
      <c r="H8" s="12">
        <v>4</v>
      </c>
      <c r="I8" s="13">
        <v>500</v>
      </c>
    </row>
    <row r="9" spans="3:14" ht="15.75" thickBot="1" x14ac:dyDescent="0.3">
      <c r="C9" s="8" t="s">
        <v>3</v>
      </c>
      <c r="D9" s="14">
        <v>4</v>
      </c>
      <c r="E9" s="15">
        <v>5</v>
      </c>
      <c r="F9" s="15">
        <v>7</v>
      </c>
      <c r="G9" s="15">
        <v>1</v>
      </c>
      <c r="H9" s="15">
        <v>7</v>
      </c>
      <c r="I9" s="16">
        <v>900</v>
      </c>
    </row>
    <row r="10" spans="3:14" x14ac:dyDescent="0.25">
      <c r="C10" s="9" t="s">
        <v>12</v>
      </c>
      <c r="D10" s="18">
        <f>AVERAGE(D5:D9)</f>
        <v>4.8</v>
      </c>
      <c r="E10" s="18">
        <f t="shared" ref="E10:I10" si="0">AVERAGE(E5:E9)</f>
        <v>5</v>
      </c>
      <c r="F10" s="18">
        <f t="shared" si="0"/>
        <v>7.6</v>
      </c>
      <c r="G10" s="18">
        <f t="shared" si="0"/>
        <v>4.8</v>
      </c>
      <c r="H10" s="18">
        <f t="shared" si="0"/>
        <v>5.3</v>
      </c>
      <c r="I10" s="19">
        <f t="shared" si="0"/>
        <v>600</v>
      </c>
      <c r="K10" s="116"/>
      <c r="L10" s="116"/>
      <c r="M10" s="116"/>
      <c r="N10" s="116"/>
    </row>
    <row r="11" spans="3:14" ht="15.75" thickBot="1" x14ac:dyDescent="0.3">
      <c r="C11" s="10" t="s">
        <v>13</v>
      </c>
      <c r="D11" s="20">
        <f>_xlfn.STDEV.S(D5:D9)</f>
        <v>2.5884358211089569</v>
      </c>
      <c r="E11" s="20">
        <f t="shared" ref="E11:I11" si="1">_xlfn.STDEV.S(E5:E9)</f>
        <v>2.7386127875258306</v>
      </c>
      <c r="F11" s="20">
        <f t="shared" si="1"/>
        <v>0.54772255750516607</v>
      </c>
      <c r="G11" s="20">
        <f t="shared" si="1"/>
        <v>3.3466401061363023</v>
      </c>
      <c r="H11" s="20">
        <f t="shared" si="1"/>
        <v>2.5396850198400593</v>
      </c>
      <c r="I11" s="21">
        <f t="shared" si="1"/>
        <v>331.66247903554</v>
      </c>
    </row>
    <row r="12" spans="3:14" x14ac:dyDescent="0.25">
      <c r="C12" s="9" t="s">
        <v>15</v>
      </c>
      <c r="D12" s="24">
        <f>MAX(D5:D9)</f>
        <v>9</v>
      </c>
      <c r="E12" s="24">
        <f t="shared" ref="E12:I12" si="2">MAX(E5:E9)</f>
        <v>9</v>
      </c>
      <c r="F12" s="24">
        <f t="shared" si="2"/>
        <v>8</v>
      </c>
      <c r="G12" s="24">
        <f t="shared" si="2"/>
        <v>9</v>
      </c>
      <c r="H12" s="24">
        <f t="shared" si="2"/>
        <v>8.5</v>
      </c>
      <c r="I12" s="25">
        <f t="shared" si="2"/>
        <v>900</v>
      </c>
    </row>
    <row r="13" spans="3:14" ht="15.75" thickBot="1" x14ac:dyDescent="0.3">
      <c r="C13" s="10" t="s">
        <v>16</v>
      </c>
      <c r="D13" s="26">
        <f>+MIN(D5:D9)</f>
        <v>2</v>
      </c>
      <c r="E13" s="26">
        <f t="shared" ref="E13:I13" si="3">+MIN(E5:E9)</f>
        <v>2</v>
      </c>
      <c r="F13" s="26">
        <f t="shared" si="3"/>
        <v>7</v>
      </c>
      <c r="G13" s="26">
        <f t="shared" si="3"/>
        <v>1</v>
      </c>
      <c r="H13" s="26">
        <f t="shared" si="3"/>
        <v>2</v>
      </c>
      <c r="I13" s="27">
        <f t="shared" si="3"/>
        <v>100</v>
      </c>
    </row>
    <row r="14" spans="3:14" ht="15.75" thickBot="1" x14ac:dyDescent="0.3"/>
    <row r="15" spans="3:14" ht="15.75" thickBot="1" x14ac:dyDescent="0.3">
      <c r="C15" s="125" t="s">
        <v>14</v>
      </c>
      <c r="D15" s="126"/>
      <c r="E15" s="126"/>
      <c r="F15" s="126"/>
      <c r="G15" s="126"/>
      <c r="H15" s="126"/>
      <c r="I15" s="127"/>
    </row>
    <row r="16" spans="3:14" ht="15.75" thickBot="1" x14ac:dyDescent="0.3">
      <c r="C16" s="4"/>
      <c r="D16" s="8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3" t="s">
        <v>9</v>
      </c>
    </row>
    <row r="17" spans="3:11" x14ac:dyDescent="0.25">
      <c r="C17" s="7" t="s">
        <v>0</v>
      </c>
      <c r="D17" s="11">
        <f>+D5</f>
        <v>9</v>
      </c>
      <c r="E17" s="12">
        <f t="shared" ref="E17:H17" si="4">+E5</f>
        <v>2</v>
      </c>
      <c r="F17" s="12">
        <f t="shared" si="4"/>
        <v>7</v>
      </c>
      <c r="G17" s="12">
        <f t="shared" si="4"/>
        <v>5</v>
      </c>
      <c r="H17" s="12">
        <f t="shared" si="4"/>
        <v>8.5</v>
      </c>
      <c r="I17" s="13">
        <f>((I5-I$13)*8)/(I$12-I$13)+1</f>
        <v>6</v>
      </c>
    </row>
    <row r="18" spans="3:11" x14ac:dyDescent="0.25">
      <c r="C18" s="7" t="s">
        <v>19</v>
      </c>
      <c r="D18" s="11">
        <f t="shared" ref="D18:H21" si="5">+D6</f>
        <v>5</v>
      </c>
      <c r="E18" s="12">
        <f t="shared" si="5"/>
        <v>6</v>
      </c>
      <c r="F18" s="12">
        <f t="shared" si="5"/>
        <v>8</v>
      </c>
      <c r="G18" s="12">
        <f t="shared" si="5"/>
        <v>9</v>
      </c>
      <c r="H18" s="12">
        <f t="shared" si="5"/>
        <v>2</v>
      </c>
      <c r="I18" s="13">
        <f t="shared" ref="I18:I21" si="6">((I6-I$13)*8)/(I$12-I$13)+1</f>
        <v>1</v>
      </c>
    </row>
    <row r="19" spans="3:11" x14ac:dyDescent="0.25">
      <c r="C19" s="7" t="s">
        <v>1</v>
      </c>
      <c r="D19" s="11">
        <f t="shared" si="5"/>
        <v>4</v>
      </c>
      <c r="E19" s="12">
        <f t="shared" si="5"/>
        <v>3</v>
      </c>
      <c r="F19" s="12">
        <f t="shared" si="5"/>
        <v>8</v>
      </c>
      <c r="G19" s="12">
        <f t="shared" si="5"/>
        <v>7</v>
      </c>
      <c r="H19" s="12">
        <f t="shared" si="5"/>
        <v>5</v>
      </c>
      <c r="I19" s="13">
        <f t="shared" si="6"/>
        <v>9</v>
      </c>
    </row>
    <row r="20" spans="3:11" x14ac:dyDescent="0.25">
      <c r="C20" s="7" t="s">
        <v>2</v>
      </c>
      <c r="D20" s="11">
        <f t="shared" si="5"/>
        <v>2</v>
      </c>
      <c r="E20" s="12">
        <f t="shared" si="5"/>
        <v>9</v>
      </c>
      <c r="F20" s="12">
        <f t="shared" si="5"/>
        <v>8</v>
      </c>
      <c r="G20" s="12">
        <f t="shared" si="5"/>
        <v>2</v>
      </c>
      <c r="H20" s="12">
        <f t="shared" si="5"/>
        <v>4</v>
      </c>
      <c r="I20" s="13">
        <f t="shared" si="6"/>
        <v>5</v>
      </c>
    </row>
    <row r="21" spans="3:11" ht="15.75" thickBot="1" x14ac:dyDescent="0.3">
      <c r="C21" s="8" t="s">
        <v>3</v>
      </c>
      <c r="D21" s="14">
        <f t="shared" si="5"/>
        <v>4</v>
      </c>
      <c r="E21" s="15">
        <f t="shared" si="5"/>
        <v>5</v>
      </c>
      <c r="F21" s="15">
        <f t="shared" si="5"/>
        <v>7</v>
      </c>
      <c r="G21" s="15">
        <f t="shared" si="5"/>
        <v>1</v>
      </c>
      <c r="H21" s="15">
        <f t="shared" si="5"/>
        <v>7</v>
      </c>
      <c r="I21" s="16">
        <f t="shared" si="6"/>
        <v>9</v>
      </c>
    </row>
    <row r="22" spans="3:11" x14ac:dyDescent="0.25">
      <c r="C22" s="9" t="s">
        <v>12</v>
      </c>
      <c r="D22" s="18">
        <f>AVERAGE(D17:D21)</f>
        <v>4.8</v>
      </c>
      <c r="E22" s="18">
        <f t="shared" ref="E22:I22" si="7">AVERAGE(E17:E21)</f>
        <v>5</v>
      </c>
      <c r="F22" s="18">
        <f t="shared" si="7"/>
        <v>7.6</v>
      </c>
      <c r="G22" s="18">
        <f t="shared" si="7"/>
        <v>4.8</v>
      </c>
      <c r="H22" s="18">
        <f t="shared" si="7"/>
        <v>5.3</v>
      </c>
      <c r="I22" s="19">
        <f t="shared" si="7"/>
        <v>6</v>
      </c>
    </row>
    <row r="23" spans="3:11" ht="15.75" thickBot="1" x14ac:dyDescent="0.3">
      <c r="C23" s="10" t="s">
        <v>13</v>
      </c>
      <c r="D23" s="20">
        <f>_xlfn.STDEV.S(D17:D21)</f>
        <v>2.5884358211089569</v>
      </c>
      <c r="E23" s="20">
        <f t="shared" ref="E23:I23" si="8">_xlfn.STDEV.S(E17:E21)</f>
        <v>2.7386127875258306</v>
      </c>
      <c r="F23" s="20">
        <f t="shared" si="8"/>
        <v>0.54772255750516607</v>
      </c>
      <c r="G23" s="20">
        <f t="shared" si="8"/>
        <v>3.3466401061363023</v>
      </c>
      <c r="H23" s="20">
        <f t="shared" si="8"/>
        <v>2.5396850198400593</v>
      </c>
      <c r="I23" s="21">
        <f t="shared" si="8"/>
        <v>3.3166247903553998</v>
      </c>
    </row>
    <row r="24" spans="3:11" ht="15.75" thickBot="1" x14ac:dyDescent="0.3"/>
    <row r="25" spans="3:11" x14ac:dyDescent="0.25">
      <c r="D25" s="119" t="s">
        <v>17</v>
      </c>
      <c r="E25" s="120"/>
      <c r="F25" s="120"/>
      <c r="G25" s="121"/>
      <c r="H25" s="31"/>
      <c r="I25" s="31"/>
    </row>
    <row r="26" spans="3:11" x14ac:dyDescent="0.25">
      <c r="D26" s="28"/>
      <c r="E26" s="29"/>
      <c r="F26" s="29"/>
      <c r="G26" s="30"/>
    </row>
    <row r="27" spans="3:11" ht="15.75" thickBot="1" x14ac:dyDescent="0.3">
      <c r="D27" s="122" t="s">
        <v>18</v>
      </c>
      <c r="E27" s="123"/>
      <c r="F27" s="123"/>
      <c r="G27" s="124"/>
    </row>
    <row r="28" spans="3:11" ht="15.75" thickBot="1" x14ac:dyDescent="0.3"/>
    <row r="29" spans="3:11" ht="15.75" thickBot="1" x14ac:dyDescent="0.3">
      <c r="C29" s="125" t="s">
        <v>11</v>
      </c>
      <c r="D29" s="126"/>
      <c r="E29" s="126"/>
      <c r="F29" s="126"/>
      <c r="G29" s="126"/>
      <c r="H29" s="126"/>
      <c r="I29" s="127"/>
    </row>
    <row r="30" spans="3:11" ht="15.75" thickBot="1" x14ac:dyDescent="0.3">
      <c r="C30" s="4"/>
      <c r="D30" s="8" t="s">
        <v>4</v>
      </c>
      <c r="E30" s="22" t="s">
        <v>5</v>
      </c>
      <c r="F30" s="22" t="s">
        <v>6</v>
      </c>
      <c r="G30" s="22" t="s">
        <v>7</v>
      </c>
      <c r="H30" s="22" t="s">
        <v>8</v>
      </c>
      <c r="I30" s="23" t="s">
        <v>9</v>
      </c>
    </row>
    <row r="31" spans="3:11" x14ac:dyDescent="0.25">
      <c r="C31" s="7" t="s">
        <v>0</v>
      </c>
      <c r="D31" s="11">
        <f t="shared" ref="D31:I35" si="9">10-D17</f>
        <v>1</v>
      </c>
      <c r="E31" s="12">
        <f t="shared" si="9"/>
        <v>8</v>
      </c>
      <c r="F31" s="12">
        <f t="shared" si="9"/>
        <v>3</v>
      </c>
      <c r="G31" s="12">
        <f t="shared" si="9"/>
        <v>5</v>
      </c>
      <c r="H31" s="12">
        <f t="shared" si="9"/>
        <v>1.5</v>
      </c>
      <c r="I31" s="13">
        <f t="shared" si="9"/>
        <v>4</v>
      </c>
      <c r="K31" s="117"/>
    </row>
    <row r="32" spans="3:11" x14ac:dyDescent="0.25">
      <c r="C32" s="7" t="s">
        <v>19</v>
      </c>
      <c r="D32" s="11">
        <f t="shared" si="9"/>
        <v>5</v>
      </c>
      <c r="E32" s="12">
        <f t="shared" si="9"/>
        <v>4</v>
      </c>
      <c r="F32" s="12">
        <f t="shared" si="9"/>
        <v>2</v>
      </c>
      <c r="G32" s="12">
        <f t="shared" si="9"/>
        <v>1</v>
      </c>
      <c r="H32" s="12">
        <f t="shared" si="9"/>
        <v>8</v>
      </c>
      <c r="I32" s="13">
        <f t="shared" si="9"/>
        <v>9</v>
      </c>
    </row>
    <row r="33" spans="2:17" x14ac:dyDescent="0.25">
      <c r="C33" s="7" t="s">
        <v>1</v>
      </c>
      <c r="D33" s="11">
        <f t="shared" si="9"/>
        <v>6</v>
      </c>
      <c r="E33" s="12">
        <f t="shared" si="9"/>
        <v>7</v>
      </c>
      <c r="F33" s="12">
        <f t="shared" si="9"/>
        <v>2</v>
      </c>
      <c r="G33" s="12">
        <f t="shared" si="9"/>
        <v>3</v>
      </c>
      <c r="H33" s="12">
        <f t="shared" si="9"/>
        <v>5</v>
      </c>
      <c r="I33" s="13">
        <f t="shared" si="9"/>
        <v>1</v>
      </c>
    </row>
    <row r="34" spans="2:17" x14ac:dyDescent="0.25">
      <c r="C34" s="7" t="s">
        <v>2</v>
      </c>
      <c r="D34" s="11">
        <f t="shared" si="9"/>
        <v>8</v>
      </c>
      <c r="E34" s="12">
        <f t="shared" si="9"/>
        <v>1</v>
      </c>
      <c r="F34" s="12">
        <f t="shared" si="9"/>
        <v>2</v>
      </c>
      <c r="G34" s="12">
        <f t="shared" si="9"/>
        <v>8</v>
      </c>
      <c r="H34" s="12">
        <f t="shared" si="9"/>
        <v>6</v>
      </c>
      <c r="I34" s="13">
        <f t="shared" si="9"/>
        <v>5</v>
      </c>
    </row>
    <row r="35" spans="2:17" ht="15.75" thickBot="1" x14ac:dyDescent="0.3">
      <c r="C35" s="8" t="s">
        <v>3</v>
      </c>
      <c r="D35" s="14">
        <f t="shared" si="9"/>
        <v>6</v>
      </c>
      <c r="E35" s="15">
        <f t="shared" si="9"/>
        <v>5</v>
      </c>
      <c r="F35" s="15">
        <f t="shared" si="9"/>
        <v>3</v>
      </c>
      <c r="G35" s="15">
        <f t="shared" si="9"/>
        <v>9</v>
      </c>
      <c r="H35" s="15">
        <f t="shared" si="9"/>
        <v>3</v>
      </c>
      <c r="I35" s="16">
        <f t="shared" si="9"/>
        <v>1</v>
      </c>
    </row>
    <row r="36" spans="2:17" x14ac:dyDescent="0.25">
      <c r="C36" s="9" t="s">
        <v>12</v>
      </c>
      <c r="D36" s="18">
        <f>AVERAGE(D31:D35)</f>
        <v>5.2</v>
      </c>
      <c r="E36" s="18">
        <f t="shared" ref="E36:I36" si="10">AVERAGE(E31:E35)</f>
        <v>5</v>
      </c>
      <c r="F36" s="18">
        <f t="shared" si="10"/>
        <v>2.4</v>
      </c>
      <c r="G36" s="18">
        <f t="shared" si="10"/>
        <v>5.2</v>
      </c>
      <c r="H36" s="18">
        <f t="shared" si="10"/>
        <v>4.7</v>
      </c>
      <c r="I36" s="19">
        <f t="shared" si="10"/>
        <v>4</v>
      </c>
    </row>
    <row r="37" spans="2:17" ht="15.75" thickBot="1" x14ac:dyDescent="0.3">
      <c r="C37" s="10" t="s">
        <v>13</v>
      </c>
      <c r="D37" s="20">
        <f>_xlfn.STDEV.S(D31:D35)</f>
        <v>2.5884358211089573</v>
      </c>
      <c r="E37" s="20">
        <f t="shared" ref="E37:I37" si="11">_xlfn.STDEV.S(E31:E35)</f>
        <v>2.7386127875258306</v>
      </c>
      <c r="F37" s="20">
        <f t="shared" si="11"/>
        <v>0.54772255750516596</v>
      </c>
      <c r="G37" s="20">
        <f t="shared" si="11"/>
        <v>3.3466401061363027</v>
      </c>
      <c r="H37" s="20">
        <f t="shared" si="11"/>
        <v>2.5396850198400589</v>
      </c>
      <c r="I37" s="21">
        <f t="shared" si="11"/>
        <v>3.3166247903553998</v>
      </c>
    </row>
    <row r="38" spans="2:17" ht="15.75" thickBot="1" x14ac:dyDescent="0.3">
      <c r="C38" s="118"/>
      <c r="D38" s="118"/>
      <c r="E38" s="118"/>
      <c r="F38" s="118"/>
      <c r="G38" s="118"/>
      <c r="H38" s="118"/>
      <c r="I38" s="118"/>
      <c r="K38" s="125" t="s">
        <v>20</v>
      </c>
      <c r="L38" s="126"/>
      <c r="M38" s="126"/>
      <c r="N38" s="126"/>
      <c r="O38" s="126"/>
      <c r="P38" s="126"/>
      <c r="Q38" s="127"/>
    </row>
    <row r="39" spans="2:17" x14ac:dyDescent="0.25">
      <c r="C39" s="6"/>
      <c r="D39" s="40" t="s">
        <v>0</v>
      </c>
      <c r="E39" s="40" t="s">
        <v>19</v>
      </c>
      <c r="F39" s="40" t="s">
        <v>1</v>
      </c>
      <c r="G39" s="40" t="s">
        <v>2</v>
      </c>
      <c r="H39" s="40" t="s">
        <v>3</v>
      </c>
      <c r="I39" s="1"/>
      <c r="K39" s="6"/>
      <c r="L39" s="39" t="s">
        <v>0</v>
      </c>
      <c r="M39" s="39" t="s">
        <v>19</v>
      </c>
      <c r="N39" s="39" t="s">
        <v>1</v>
      </c>
      <c r="O39" s="39" t="s">
        <v>2</v>
      </c>
      <c r="P39" s="39" t="s">
        <v>3</v>
      </c>
      <c r="Q39" s="1"/>
    </row>
    <row r="40" spans="2:17" x14ac:dyDescent="0.25">
      <c r="C40" s="7" t="s">
        <v>0</v>
      </c>
      <c r="D40" s="36">
        <v>0</v>
      </c>
      <c r="E40" s="2"/>
      <c r="F40" s="2"/>
      <c r="G40" s="2"/>
      <c r="H40" s="2"/>
      <c r="I40" s="3"/>
      <c r="K40" s="7" t="s">
        <v>0</v>
      </c>
      <c r="L40" s="36">
        <v>0</v>
      </c>
      <c r="M40" s="2"/>
      <c r="N40" s="2"/>
      <c r="O40" s="2"/>
      <c r="P40" s="2"/>
      <c r="Q40" s="3"/>
    </row>
    <row r="41" spans="2:17" ht="15.75" thickBot="1" x14ac:dyDescent="0.3">
      <c r="C41" s="7" t="s">
        <v>19</v>
      </c>
      <c r="D41" s="36">
        <f t="shared" ref="D41:D44" si="12">SUMXMY2(D$31:I$31,D32:I32)</f>
        <v>116.25</v>
      </c>
      <c r="E41" s="36">
        <v>0</v>
      </c>
      <c r="F41" s="2"/>
      <c r="G41" s="2"/>
      <c r="H41" s="2"/>
      <c r="I41" s="3"/>
      <c r="K41" s="7" t="s">
        <v>19</v>
      </c>
      <c r="L41" s="36">
        <f>(D41)*9/($B$43)</f>
        <v>6.7067307692307692</v>
      </c>
      <c r="M41" s="36">
        <v>0</v>
      </c>
      <c r="N41" s="36"/>
      <c r="O41" s="36"/>
      <c r="P41" s="2"/>
      <c r="Q41" s="3"/>
    </row>
    <row r="42" spans="2:17" x14ac:dyDescent="0.25">
      <c r="B42" s="49" t="s">
        <v>15</v>
      </c>
      <c r="C42" s="7" t="s">
        <v>1</v>
      </c>
      <c r="D42" s="36">
        <f t="shared" si="12"/>
        <v>52.25</v>
      </c>
      <c r="E42" s="36">
        <f>SUMXMY2(D$32:I$32,D33:I33)</f>
        <v>87</v>
      </c>
      <c r="F42" s="36">
        <v>0</v>
      </c>
      <c r="G42" s="2"/>
      <c r="H42" s="2"/>
      <c r="I42" s="3"/>
      <c r="K42" s="7" t="s">
        <v>1</v>
      </c>
      <c r="L42" s="36">
        <f t="shared" ref="L42:O44" si="13">(D42)*9/($B$43)</f>
        <v>3.0144230769230771</v>
      </c>
      <c r="M42" s="36">
        <f t="shared" si="13"/>
        <v>5.0192307692307692</v>
      </c>
      <c r="N42" s="36">
        <v>0</v>
      </c>
      <c r="O42" s="36"/>
      <c r="P42" s="2"/>
      <c r="Q42" s="3"/>
    </row>
    <row r="43" spans="2:17" ht="15.75" thickBot="1" x14ac:dyDescent="0.3">
      <c r="B43" s="50">
        <f>MAX(D41:G44)</f>
        <v>156</v>
      </c>
      <c r="C43" s="7" t="s">
        <v>2</v>
      </c>
      <c r="D43" s="36">
        <f t="shared" si="12"/>
        <v>129.25</v>
      </c>
      <c r="E43" s="36">
        <f t="shared" ref="E43" si="14">SUMXMY2(D$32:I$32,D34:I34)</f>
        <v>87</v>
      </c>
      <c r="F43" s="36">
        <f t="shared" ref="F43:F44" si="15">SUMXMY2(D$33:I$33,D34:I34)</f>
        <v>82</v>
      </c>
      <c r="G43" s="36">
        <v>0</v>
      </c>
      <c r="H43" s="2"/>
      <c r="I43" s="3"/>
      <c r="K43" s="7" t="s">
        <v>2</v>
      </c>
      <c r="L43" s="36">
        <f t="shared" si="13"/>
        <v>7.4567307692307692</v>
      </c>
      <c r="M43" s="36">
        <f t="shared" si="13"/>
        <v>5.0192307692307692</v>
      </c>
      <c r="N43" s="36">
        <f t="shared" si="13"/>
        <v>4.7307692307692308</v>
      </c>
      <c r="O43" s="36">
        <v>0</v>
      </c>
      <c r="P43" s="2"/>
      <c r="Q43" s="3"/>
    </row>
    <row r="44" spans="2:17" ht="15.75" thickBot="1" x14ac:dyDescent="0.3">
      <c r="C44" s="8" t="s">
        <v>3</v>
      </c>
      <c r="D44" s="37">
        <f t="shared" si="12"/>
        <v>61.25</v>
      </c>
      <c r="E44" s="38">
        <f>SUMXMY2(D$32:I$32,D35:I35)</f>
        <v>156</v>
      </c>
      <c r="F44" s="38">
        <f t="shared" si="15"/>
        <v>45</v>
      </c>
      <c r="G44" s="37">
        <f>SUMXMY2(D$34:I$34,D35:I35)</f>
        <v>47</v>
      </c>
      <c r="H44" s="37">
        <v>0</v>
      </c>
      <c r="I44" s="5"/>
      <c r="K44" s="8" t="s">
        <v>3</v>
      </c>
      <c r="L44" s="37">
        <f t="shared" si="13"/>
        <v>3.5336538461538463</v>
      </c>
      <c r="M44" s="37">
        <f t="shared" si="13"/>
        <v>9</v>
      </c>
      <c r="N44" s="37">
        <f t="shared" si="13"/>
        <v>2.5961538461538463</v>
      </c>
      <c r="O44" s="37">
        <f t="shared" si="13"/>
        <v>2.7115384615384617</v>
      </c>
      <c r="P44" s="37">
        <v>0</v>
      </c>
      <c r="Q44" s="5"/>
    </row>
    <row r="45" spans="2:17" ht="15.75" thickBot="1" x14ac:dyDescent="0.3"/>
    <row r="46" spans="2:17" x14ac:dyDescent="0.25">
      <c r="C46" s="42"/>
      <c r="D46" s="43" t="s">
        <v>4</v>
      </c>
      <c r="E46" s="43" t="s">
        <v>5</v>
      </c>
      <c r="F46" s="43" t="s">
        <v>6</v>
      </c>
      <c r="G46" s="43" t="s">
        <v>7</v>
      </c>
      <c r="H46" s="43" t="s">
        <v>8</v>
      </c>
      <c r="I46" s="44" t="s">
        <v>9</v>
      </c>
      <c r="K46" s="42"/>
      <c r="L46" s="43" t="s">
        <v>4</v>
      </c>
      <c r="M46" s="43" t="s">
        <v>5</v>
      </c>
      <c r="N46" s="43" t="s">
        <v>6</v>
      </c>
      <c r="O46" s="43" t="s">
        <v>7</v>
      </c>
      <c r="P46" s="43" t="s">
        <v>8</v>
      </c>
      <c r="Q46" s="44" t="s">
        <v>9</v>
      </c>
    </row>
    <row r="47" spans="2:17" x14ac:dyDescent="0.25">
      <c r="C47" s="45" t="s">
        <v>4</v>
      </c>
      <c r="D47" s="36">
        <v>0</v>
      </c>
      <c r="E47" s="36">
        <f>SUMXMY2($D31:$D35,E31:E35)</f>
        <v>101</v>
      </c>
      <c r="F47" s="36">
        <f t="shared" ref="F47:H47" si="16">SUMXMY2($D31:$D35,F31:F35)</f>
        <v>74</v>
      </c>
      <c r="G47" s="36">
        <f t="shared" si="16"/>
        <v>50</v>
      </c>
      <c r="H47" s="36">
        <f t="shared" si="16"/>
        <v>23.25</v>
      </c>
      <c r="I47" s="41">
        <f>SUMXMY2($D31:$D35,I31:I35)</f>
        <v>84</v>
      </c>
      <c r="K47" s="45" t="s">
        <v>4</v>
      </c>
      <c r="L47" s="36">
        <v>0</v>
      </c>
      <c r="M47" s="36">
        <f>(E47)*9/($B$50)</f>
        <v>6.401408450704225</v>
      </c>
      <c r="N47" s="36">
        <f t="shared" ref="N47:Q51" si="17">(F47)*9/($B$50)</f>
        <v>4.6901408450704229</v>
      </c>
      <c r="O47" s="36">
        <f t="shared" si="17"/>
        <v>3.1690140845070425</v>
      </c>
      <c r="P47" s="36">
        <f t="shared" si="17"/>
        <v>1.4735915492957747</v>
      </c>
      <c r="Q47" s="41">
        <f t="shared" si="17"/>
        <v>5.323943661971831</v>
      </c>
    </row>
    <row r="48" spans="2:17" ht="15.75" thickBot="1" x14ac:dyDescent="0.3">
      <c r="C48" s="45" t="s">
        <v>5</v>
      </c>
      <c r="D48" s="36"/>
      <c r="E48" s="36">
        <v>0</v>
      </c>
      <c r="F48" s="36">
        <f t="shared" ref="F48:I48" si="18">SUMXMY2($E31:$E35,F31:F35)</f>
        <v>59</v>
      </c>
      <c r="G48" s="36">
        <f t="shared" si="18"/>
        <v>99</v>
      </c>
      <c r="H48" s="36">
        <f>SUMXMY2($E31:$E35,H31:H35)</f>
        <v>91.25</v>
      </c>
      <c r="I48" s="41">
        <f t="shared" si="18"/>
        <v>109</v>
      </c>
      <c r="K48" s="45" t="s">
        <v>5</v>
      </c>
      <c r="L48" s="36"/>
      <c r="M48" s="36">
        <v>0</v>
      </c>
      <c r="N48" s="36">
        <f t="shared" si="17"/>
        <v>3.73943661971831</v>
      </c>
      <c r="O48" s="36">
        <f t="shared" si="17"/>
        <v>6.274647887323944</v>
      </c>
      <c r="P48" s="36">
        <f t="shared" si="17"/>
        <v>5.783450704225352</v>
      </c>
      <c r="Q48" s="41">
        <f t="shared" si="17"/>
        <v>6.908450704225352</v>
      </c>
    </row>
    <row r="49" spans="2:17" x14ac:dyDescent="0.25">
      <c r="B49" s="49" t="s">
        <v>15</v>
      </c>
      <c r="C49" s="45" t="s">
        <v>6</v>
      </c>
      <c r="D49" s="36"/>
      <c r="E49" s="36"/>
      <c r="F49" s="36">
        <v>0</v>
      </c>
      <c r="G49" s="36">
        <f t="shared" ref="G49:I49" si="19">SUMXMY2($F31:$F35,G31:G35)</f>
        <v>78</v>
      </c>
      <c r="H49" s="36">
        <f t="shared" si="19"/>
        <v>63.25</v>
      </c>
      <c r="I49" s="41">
        <f t="shared" si="19"/>
        <v>64</v>
      </c>
      <c r="K49" s="45" t="s">
        <v>6</v>
      </c>
      <c r="L49" s="36"/>
      <c r="M49" s="36"/>
      <c r="N49" s="36">
        <v>0</v>
      </c>
      <c r="O49" s="36">
        <f t="shared" si="17"/>
        <v>4.943661971830986</v>
      </c>
      <c r="P49" s="36">
        <f t="shared" si="17"/>
        <v>4.0088028169014081</v>
      </c>
      <c r="Q49" s="41">
        <f t="shared" si="17"/>
        <v>4.056338028169014</v>
      </c>
    </row>
    <row r="50" spans="2:17" ht="15.75" thickBot="1" x14ac:dyDescent="0.3">
      <c r="B50" s="50">
        <f>MAX(D47:I52)</f>
        <v>142</v>
      </c>
      <c r="C50" s="45" t="s">
        <v>7</v>
      </c>
      <c r="D50" s="36"/>
      <c r="E50" s="36"/>
      <c r="F50" s="36"/>
      <c r="G50" s="36">
        <v>0</v>
      </c>
      <c r="H50" s="36">
        <f t="shared" ref="H50:I50" si="20">SUMXMY2($G31:$G35,H31:H35)</f>
        <v>105.25</v>
      </c>
      <c r="I50" s="48">
        <f t="shared" si="20"/>
        <v>142</v>
      </c>
      <c r="K50" s="45" t="s">
        <v>7</v>
      </c>
      <c r="L50" s="36"/>
      <c r="M50" s="36"/>
      <c r="N50" s="36"/>
      <c r="O50" s="36">
        <v>0</v>
      </c>
      <c r="P50" s="36">
        <f t="shared" si="17"/>
        <v>6.670774647887324</v>
      </c>
      <c r="Q50" s="41">
        <f t="shared" si="17"/>
        <v>9</v>
      </c>
    </row>
    <row r="51" spans="2:17" x14ac:dyDescent="0.25">
      <c r="C51" s="45" t="s">
        <v>8</v>
      </c>
      <c r="D51" s="36"/>
      <c r="E51" s="36"/>
      <c r="F51" s="36"/>
      <c r="G51" s="36"/>
      <c r="H51" s="36">
        <v>0</v>
      </c>
      <c r="I51" s="48">
        <f>SUMXMY2($H31:$H35,I31:I35)</f>
        <v>28.25</v>
      </c>
      <c r="K51" s="45" t="s">
        <v>8</v>
      </c>
      <c r="L51" s="36"/>
      <c r="M51" s="36"/>
      <c r="N51" s="36"/>
      <c r="O51" s="36"/>
      <c r="P51" s="36">
        <v>0</v>
      </c>
      <c r="Q51" s="41">
        <f t="shared" si="17"/>
        <v>1.7904929577464788</v>
      </c>
    </row>
    <row r="52" spans="2:17" ht="15.75" thickBot="1" x14ac:dyDescent="0.3">
      <c r="C52" s="46" t="s">
        <v>9</v>
      </c>
      <c r="D52" s="37"/>
      <c r="E52" s="37"/>
      <c r="F52" s="37"/>
      <c r="G52" s="37"/>
      <c r="H52" s="37"/>
      <c r="I52" s="47">
        <v>0</v>
      </c>
      <c r="K52" s="46" t="s">
        <v>9</v>
      </c>
      <c r="L52" s="37"/>
      <c r="M52" s="37"/>
      <c r="N52" s="37"/>
      <c r="O52" s="37"/>
      <c r="P52" s="37"/>
      <c r="Q52" s="47">
        <v>0</v>
      </c>
    </row>
    <row r="53" spans="2:17" ht="15.75" thickBot="1" x14ac:dyDescent="0.3"/>
    <row r="54" spans="2:17" ht="15.75" thickBot="1" x14ac:dyDescent="0.3">
      <c r="C54" s="90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6" t="s">
        <v>0</v>
      </c>
      <c r="K54" s="57" t="s">
        <v>19</v>
      </c>
      <c r="L54" s="57" t="s">
        <v>1</v>
      </c>
      <c r="M54" s="57" t="s">
        <v>2</v>
      </c>
      <c r="N54" s="58" t="s">
        <v>3</v>
      </c>
    </row>
    <row r="55" spans="2:17" x14ac:dyDescent="0.25">
      <c r="B55" s="73" t="s">
        <v>21</v>
      </c>
      <c r="C55" s="78" t="s">
        <v>0</v>
      </c>
      <c r="D55" s="60">
        <f t="shared" ref="D55:I59" si="21">+D31</f>
        <v>1</v>
      </c>
      <c r="E55" s="60">
        <f t="shared" si="21"/>
        <v>8</v>
      </c>
      <c r="F55" s="60">
        <f t="shared" si="21"/>
        <v>3</v>
      </c>
      <c r="G55" s="60">
        <f t="shared" si="21"/>
        <v>5</v>
      </c>
      <c r="H55" s="60">
        <f t="shared" si="21"/>
        <v>1.5</v>
      </c>
      <c r="I55" s="60">
        <f t="shared" si="21"/>
        <v>4</v>
      </c>
      <c r="J55" s="61"/>
      <c r="K55" s="60"/>
      <c r="L55" s="60"/>
      <c r="M55" s="60"/>
      <c r="N55" s="62"/>
    </row>
    <row r="56" spans="2:17" x14ac:dyDescent="0.25">
      <c r="B56" s="74" t="s">
        <v>22</v>
      </c>
      <c r="C56" s="79" t="s">
        <v>19</v>
      </c>
      <c r="D56" s="64">
        <f t="shared" si="21"/>
        <v>5</v>
      </c>
      <c r="E56" s="64">
        <f t="shared" si="21"/>
        <v>4</v>
      </c>
      <c r="F56" s="64">
        <f t="shared" si="21"/>
        <v>2</v>
      </c>
      <c r="G56" s="64">
        <f t="shared" si="21"/>
        <v>1</v>
      </c>
      <c r="H56" s="64">
        <f t="shared" si="21"/>
        <v>8</v>
      </c>
      <c r="I56" s="64">
        <f t="shared" si="21"/>
        <v>9</v>
      </c>
      <c r="J56" s="65">
        <f>+L41</f>
        <v>6.7067307692307692</v>
      </c>
      <c r="K56" s="64"/>
      <c r="L56" s="64"/>
      <c r="M56" s="64"/>
      <c r="N56" s="66"/>
    </row>
    <row r="57" spans="2:17" ht="15.75" thickBot="1" x14ac:dyDescent="0.3">
      <c r="B57" s="75" t="s">
        <v>23</v>
      </c>
      <c r="C57" s="79" t="s">
        <v>1</v>
      </c>
      <c r="D57" s="64">
        <f t="shared" si="21"/>
        <v>6</v>
      </c>
      <c r="E57" s="64">
        <f t="shared" si="21"/>
        <v>7</v>
      </c>
      <c r="F57" s="64">
        <f t="shared" si="21"/>
        <v>2</v>
      </c>
      <c r="G57" s="64">
        <f t="shared" si="21"/>
        <v>3</v>
      </c>
      <c r="H57" s="64">
        <f t="shared" si="21"/>
        <v>5</v>
      </c>
      <c r="I57" s="64">
        <f t="shared" si="21"/>
        <v>1</v>
      </c>
      <c r="J57" s="65">
        <f>+L42</f>
        <v>3.0144230769230771</v>
      </c>
      <c r="K57" s="64">
        <f>+M42</f>
        <v>5.0192307692307692</v>
      </c>
      <c r="L57" s="64"/>
      <c r="M57" s="64"/>
      <c r="N57" s="66"/>
    </row>
    <row r="58" spans="2:17" x14ac:dyDescent="0.25">
      <c r="C58" s="79" t="s">
        <v>2</v>
      </c>
      <c r="D58" s="64">
        <f t="shared" si="21"/>
        <v>8</v>
      </c>
      <c r="E58" s="64">
        <f t="shared" si="21"/>
        <v>1</v>
      </c>
      <c r="F58" s="64">
        <f t="shared" si="21"/>
        <v>2</v>
      </c>
      <c r="G58" s="64">
        <f t="shared" si="21"/>
        <v>8</v>
      </c>
      <c r="H58" s="64">
        <f t="shared" si="21"/>
        <v>6</v>
      </c>
      <c r="I58" s="64">
        <f t="shared" si="21"/>
        <v>5</v>
      </c>
      <c r="J58" s="65">
        <f>+L43</f>
        <v>7.4567307692307692</v>
      </c>
      <c r="K58" s="64">
        <f>+M43</f>
        <v>5.0192307692307692</v>
      </c>
      <c r="L58" s="64">
        <f>+N43</f>
        <v>4.7307692307692308</v>
      </c>
      <c r="M58" s="64"/>
      <c r="N58" s="66"/>
    </row>
    <row r="59" spans="2:17" ht="15.75" thickBot="1" x14ac:dyDescent="0.3">
      <c r="C59" s="80" t="s">
        <v>3</v>
      </c>
      <c r="D59" s="68">
        <f t="shared" si="21"/>
        <v>6</v>
      </c>
      <c r="E59" s="68">
        <f t="shared" si="21"/>
        <v>5</v>
      </c>
      <c r="F59" s="68">
        <f t="shared" si="21"/>
        <v>3</v>
      </c>
      <c r="G59" s="68">
        <f t="shared" si="21"/>
        <v>9</v>
      </c>
      <c r="H59" s="68">
        <f t="shared" si="21"/>
        <v>3</v>
      </c>
      <c r="I59" s="68">
        <f t="shared" si="21"/>
        <v>1</v>
      </c>
      <c r="J59" s="69">
        <f>+L44</f>
        <v>3.5336538461538463</v>
      </c>
      <c r="K59" s="68">
        <f>+M44</f>
        <v>9</v>
      </c>
      <c r="L59" s="68">
        <f>+N44</f>
        <v>2.5961538461538463</v>
      </c>
      <c r="M59" s="68">
        <f>+O44</f>
        <v>2.7115384615384617</v>
      </c>
      <c r="N59" s="70"/>
    </row>
    <row r="60" spans="2:17" x14ac:dyDescent="0.25">
      <c r="C60" s="81" t="s">
        <v>4</v>
      </c>
      <c r="D60" s="64"/>
      <c r="E60" s="64">
        <f>+M47</f>
        <v>6.401408450704225</v>
      </c>
      <c r="F60" s="64">
        <f t="shared" ref="F60:I64" si="22">+N47</f>
        <v>4.6901408450704229</v>
      </c>
      <c r="G60" s="64">
        <f t="shared" si="22"/>
        <v>3.1690140845070425</v>
      </c>
      <c r="H60" s="64">
        <f t="shared" si="22"/>
        <v>1.4735915492957747</v>
      </c>
      <c r="I60" s="64">
        <f t="shared" si="22"/>
        <v>5.323943661971831</v>
      </c>
      <c r="J60" s="65"/>
      <c r="K60" s="64"/>
      <c r="L60" s="64"/>
      <c r="M60" s="64"/>
      <c r="N60" s="66"/>
    </row>
    <row r="61" spans="2:17" x14ac:dyDescent="0.25">
      <c r="C61" s="81" t="s">
        <v>5</v>
      </c>
      <c r="D61" s="64"/>
      <c r="E61" s="64"/>
      <c r="F61" s="64">
        <f t="shared" si="22"/>
        <v>3.73943661971831</v>
      </c>
      <c r="G61" s="64">
        <f t="shared" si="22"/>
        <v>6.274647887323944</v>
      </c>
      <c r="H61" s="64">
        <f t="shared" si="22"/>
        <v>5.783450704225352</v>
      </c>
      <c r="I61" s="64">
        <f t="shared" si="22"/>
        <v>6.908450704225352</v>
      </c>
      <c r="J61" s="65"/>
      <c r="K61" s="64"/>
      <c r="L61" s="64"/>
      <c r="M61" s="64"/>
      <c r="N61" s="66"/>
    </row>
    <row r="62" spans="2:17" x14ac:dyDescent="0.25">
      <c r="C62" s="81" t="s">
        <v>6</v>
      </c>
      <c r="D62" s="64"/>
      <c r="E62" s="64"/>
      <c r="F62" s="64"/>
      <c r="G62" s="64">
        <f t="shared" si="22"/>
        <v>4.943661971830986</v>
      </c>
      <c r="H62" s="64">
        <f t="shared" si="22"/>
        <v>4.0088028169014081</v>
      </c>
      <c r="I62" s="64">
        <f t="shared" si="22"/>
        <v>4.056338028169014</v>
      </c>
      <c r="J62" s="65"/>
      <c r="K62" s="64"/>
      <c r="L62" s="64"/>
      <c r="M62" s="64"/>
      <c r="N62" s="66"/>
    </row>
    <row r="63" spans="2:17" x14ac:dyDescent="0.25">
      <c r="C63" s="81" t="s">
        <v>7</v>
      </c>
      <c r="D63" s="64"/>
      <c r="E63" s="64"/>
      <c r="F63" s="64"/>
      <c r="G63" s="64"/>
      <c r="H63" s="64">
        <f t="shared" si="22"/>
        <v>6.670774647887324</v>
      </c>
      <c r="I63" s="64">
        <f t="shared" si="22"/>
        <v>9</v>
      </c>
      <c r="J63" s="65"/>
      <c r="K63" s="64"/>
      <c r="L63" s="64"/>
      <c r="M63" s="64"/>
      <c r="N63" s="66"/>
    </row>
    <row r="64" spans="2:17" x14ac:dyDescent="0.25">
      <c r="C64" s="81" t="s">
        <v>8</v>
      </c>
      <c r="D64" s="64"/>
      <c r="E64" s="64"/>
      <c r="F64" s="64"/>
      <c r="G64" s="64"/>
      <c r="H64" s="64"/>
      <c r="I64" s="64">
        <f t="shared" si="22"/>
        <v>1.7904929577464788</v>
      </c>
      <c r="J64" s="65"/>
      <c r="K64" s="64"/>
      <c r="L64" s="64"/>
      <c r="M64" s="64"/>
      <c r="N64" s="66"/>
    </row>
    <row r="65" spans="2:14" ht="15.75" thickBot="1" x14ac:dyDescent="0.3">
      <c r="C65" s="82" t="s">
        <v>9</v>
      </c>
      <c r="D65" s="68"/>
      <c r="E65" s="68"/>
      <c r="F65" s="68"/>
      <c r="G65" s="68"/>
      <c r="H65" s="68"/>
      <c r="I65" s="68"/>
      <c r="J65" s="69"/>
      <c r="K65" s="68"/>
      <c r="L65" s="68"/>
      <c r="M65" s="68"/>
      <c r="N65" s="70"/>
    </row>
    <row r="66" spans="2:14" ht="15.75" thickBot="1" x14ac:dyDescent="0.3"/>
    <row r="67" spans="2:14" ht="15.75" thickBot="1" x14ac:dyDescent="0.3">
      <c r="L67" s="76" t="s">
        <v>24</v>
      </c>
      <c r="M67" s="77"/>
    </row>
    <row r="68" spans="2:14" ht="15.75" thickBot="1" x14ac:dyDescent="0.3">
      <c r="C68" s="76" t="s">
        <v>24</v>
      </c>
      <c r="D68" s="77"/>
      <c r="G68" s="76" t="s">
        <v>27</v>
      </c>
      <c r="H68" s="77"/>
    </row>
    <row r="69" spans="2:14" ht="15.75" thickBot="1" x14ac:dyDescent="0.3"/>
    <row r="70" spans="2:14" ht="15.75" thickBot="1" x14ac:dyDescent="0.3">
      <c r="C70" s="83" t="s">
        <v>25</v>
      </c>
      <c r="D70" s="84" t="s">
        <v>26</v>
      </c>
      <c r="G70" s="83" t="s">
        <v>25</v>
      </c>
      <c r="H70" s="84" t="s">
        <v>26</v>
      </c>
    </row>
    <row r="71" spans="2:14" x14ac:dyDescent="0.25">
      <c r="B71" s="78" t="s">
        <v>0</v>
      </c>
      <c r="C71" s="85">
        <v>4</v>
      </c>
      <c r="D71" s="17">
        <v>4</v>
      </c>
      <c r="F71" s="78" t="s">
        <v>0</v>
      </c>
      <c r="G71" s="85">
        <v>4</v>
      </c>
      <c r="H71" s="17">
        <v>4</v>
      </c>
    </row>
    <row r="72" spans="2:14" x14ac:dyDescent="0.25">
      <c r="B72" s="79" t="s">
        <v>19</v>
      </c>
      <c r="C72" s="51">
        <f>+J56</f>
        <v>6.7067307692307692</v>
      </c>
      <c r="D72" s="13">
        <v>0</v>
      </c>
      <c r="F72" s="79" t="s">
        <v>19</v>
      </c>
      <c r="G72" s="51">
        <v>6.7067307692307692</v>
      </c>
      <c r="H72" s="13">
        <v>0</v>
      </c>
    </row>
    <row r="73" spans="2:14" x14ac:dyDescent="0.25">
      <c r="B73" s="79" t="s">
        <v>1</v>
      </c>
      <c r="C73" s="11">
        <v>0</v>
      </c>
      <c r="D73" s="52">
        <f>+J57</f>
        <v>3.0144230769230771</v>
      </c>
      <c r="F73" s="79" t="s">
        <v>1</v>
      </c>
      <c r="G73" s="11">
        <v>0</v>
      </c>
      <c r="H73" s="52">
        <v>3.0144230769230771</v>
      </c>
    </row>
    <row r="74" spans="2:14" x14ac:dyDescent="0.25">
      <c r="B74" s="79" t="s">
        <v>2</v>
      </c>
      <c r="C74" s="51">
        <f>+J58</f>
        <v>7.4567307692307692</v>
      </c>
      <c r="D74" s="13">
        <v>0</v>
      </c>
      <c r="F74" s="79" t="s">
        <v>2</v>
      </c>
      <c r="G74" s="51">
        <v>7.4567307692307692</v>
      </c>
      <c r="H74" s="13">
        <v>0</v>
      </c>
    </row>
    <row r="75" spans="2:14" ht="15.75" thickBot="1" x14ac:dyDescent="0.3">
      <c r="B75" s="80" t="s">
        <v>3</v>
      </c>
      <c r="C75" s="11">
        <v>0</v>
      </c>
      <c r="D75" s="52">
        <f>+J59</f>
        <v>3.5336538461538463</v>
      </c>
      <c r="F75" s="80" t="s">
        <v>3</v>
      </c>
      <c r="G75" s="11">
        <v>0</v>
      </c>
      <c r="H75" s="52">
        <v>3.5336538461538463</v>
      </c>
    </row>
    <row r="76" spans="2:14" x14ac:dyDescent="0.25">
      <c r="B76" s="81" t="s">
        <v>4</v>
      </c>
      <c r="C76" s="51">
        <f>+D55</f>
        <v>1</v>
      </c>
      <c r="D76" s="13">
        <v>0</v>
      </c>
      <c r="F76" s="81" t="s">
        <v>4</v>
      </c>
      <c r="G76" s="51">
        <v>1</v>
      </c>
      <c r="H76" s="13">
        <v>0</v>
      </c>
    </row>
    <row r="77" spans="2:14" x14ac:dyDescent="0.25">
      <c r="B77" s="81" t="s">
        <v>5</v>
      </c>
      <c r="C77" s="11">
        <v>0</v>
      </c>
      <c r="D77" s="52">
        <f>+E55</f>
        <v>8</v>
      </c>
      <c r="F77" s="81" t="s">
        <v>5</v>
      </c>
      <c r="G77" s="11">
        <v>0</v>
      </c>
      <c r="H77" s="52">
        <v>8</v>
      </c>
    </row>
    <row r="78" spans="2:14" x14ac:dyDescent="0.25">
      <c r="B78" s="81" t="s">
        <v>6</v>
      </c>
      <c r="C78" s="51">
        <f>+F55</f>
        <v>3</v>
      </c>
      <c r="D78" s="13">
        <v>0</v>
      </c>
      <c r="F78" s="81" t="s">
        <v>6</v>
      </c>
      <c r="G78" s="51">
        <v>3</v>
      </c>
      <c r="H78" s="13">
        <v>0</v>
      </c>
    </row>
    <row r="79" spans="2:14" x14ac:dyDescent="0.25">
      <c r="B79" s="81" t="s">
        <v>7</v>
      </c>
      <c r="C79" s="11">
        <v>0</v>
      </c>
      <c r="D79" s="52">
        <f>+G55</f>
        <v>5</v>
      </c>
      <c r="F79" s="81" t="s">
        <v>7</v>
      </c>
      <c r="G79" s="11">
        <v>0</v>
      </c>
      <c r="H79" s="52">
        <v>5</v>
      </c>
    </row>
    <row r="80" spans="2:14" x14ac:dyDescent="0.25">
      <c r="B80" s="81" t="s">
        <v>8</v>
      </c>
      <c r="C80" s="51">
        <f>+H55</f>
        <v>1.5</v>
      </c>
      <c r="D80" s="13">
        <v>0</v>
      </c>
      <c r="F80" s="81" t="s">
        <v>8</v>
      </c>
      <c r="G80" s="51">
        <v>1.5</v>
      </c>
      <c r="H80" s="13">
        <v>0</v>
      </c>
    </row>
    <row r="81" spans="2:14" ht="15.75" thickBot="1" x14ac:dyDescent="0.3">
      <c r="B81" s="82" t="s">
        <v>9</v>
      </c>
      <c r="C81" s="14">
        <v>0</v>
      </c>
      <c r="D81" s="53">
        <f>+I55</f>
        <v>4</v>
      </c>
      <c r="F81" s="82" t="s">
        <v>9</v>
      </c>
      <c r="G81" s="14">
        <v>0</v>
      </c>
      <c r="H81" s="53">
        <v>4</v>
      </c>
    </row>
    <row r="83" spans="2:14" ht="15.75" thickBot="1" x14ac:dyDescent="0.3"/>
    <row r="84" spans="2:14" ht="15.75" thickBot="1" x14ac:dyDescent="0.3">
      <c r="C84" s="89"/>
      <c r="D84" s="86" t="s">
        <v>4</v>
      </c>
      <c r="E84" s="86" t="s">
        <v>5</v>
      </c>
      <c r="F84" s="86" t="s">
        <v>6</v>
      </c>
      <c r="G84" s="86" t="s">
        <v>7</v>
      </c>
      <c r="H84" s="86" t="s">
        <v>8</v>
      </c>
      <c r="I84" s="86" t="s">
        <v>9</v>
      </c>
      <c r="J84" s="56" t="s">
        <v>0</v>
      </c>
      <c r="K84" s="57" t="s">
        <v>19</v>
      </c>
      <c r="L84" s="57" t="s">
        <v>1</v>
      </c>
      <c r="M84" s="57" t="s">
        <v>2</v>
      </c>
      <c r="N84" s="58" t="s">
        <v>3</v>
      </c>
    </row>
    <row r="85" spans="2:14" x14ac:dyDescent="0.25">
      <c r="B85" s="73" t="s">
        <v>28</v>
      </c>
      <c r="C85" s="78" t="s">
        <v>0</v>
      </c>
      <c r="D85" s="60">
        <f>SUMXMY2(G71:H71,G$76:H$76)</f>
        <v>25</v>
      </c>
      <c r="E85" s="60">
        <f>SUMXMY2(G71:H71,G$77:H$77)</f>
        <v>32</v>
      </c>
      <c r="F85" s="60">
        <f>SUMXMY2(G71:H71,G$78:H$78)</f>
        <v>17</v>
      </c>
      <c r="G85" s="60">
        <f>SUMXMY2(G71:H71,G$79:H$79)</f>
        <v>17</v>
      </c>
      <c r="H85" s="60">
        <f>SUMXMY2(G71:H71,G$80:H$80)</f>
        <v>22.25</v>
      </c>
      <c r="I85" s="62">
        <f>SUMXMY2(G71:H71,G$81:H$81)</f>
        <v>16</v>
      </c>
      <c r="J85" s="61"/>
      <c r="K85" s="60"/>
      <c r="L85" s="60"/>
      <c r="M85" s="60"/>
      <c r="N85" s="62"/>
    </row>
    <row r="86" spans="2:14" x14ac:dyDescent="0.25">
      <c r="B86" s="74" t="s">
        <v>22</v>
      </c>
      <c r="C86" s="79" t="s">
        <v>19</v>
      </c>
      <c r="D86" s="64">
        <f t="shared" ref="D86:D89" si="23">SUMXMY2(G72:H72,G$76:H$76)</f>
        <v>32.566776072485204</v>
      </c>
      <c r="E86" s="64">
        <f t="shared" ref="E86:E89" si="24">SUMXMY2(G72:H72,G$77:H$77)</f>
        <v>108.98023761094674</v>
      </c>
      <c r="F86" s="64">
        <f t="shared" ref="F86:F89" si="25">SUMXMY2(G72:H72,G$78:H$78)</f>
        <v>13.73985299556213</v>
      </c>
      <c r="G86" s="64">
        <f t="shared" ref="G86:G89" si="26">SUMXMY2(G72:H72,G$79:H$79)</f>
        <v>69.980237610946745</v>
      </c>
      <c r="H86" s="64">
        <f t="shared" ref="H86:H89" si="27">SUMXMY2(G72:H72,G$80:H$80)</f>
        <v>27.110045303254438</v>
      </c>
      <c r="I86" s="66">
        <f t="shared" ref="I86:I89" si="28">SUMXMY2(G72:H72,G$81:H$81)</f>
        <v>60.980237610946745</v>
      </c>
      <c r="J86" s="65">
        <f>SUMXMY2(G$71:H$71,G72:H72)</f>
        <v>23.326391457100591</v>
      </c>
      <c r="K86" s="64"/>
      <c r="L86" s="64"/>
      <c r="M86" s="64"/>
      <c r="N86" s="66"/>
    </row>
    <row r="87" spans="2:14" ht="15.75" thickBot="1" x14ac:dyDescent="0.3">
      <c r="B87" s="75" t="s">
        <v>23</v>
      </c>
      <c r="C87" s="79" t="s">
        <v>1</v>
      </c>
      <c r="D87" s="64">
        <f t="shared" si="23"/>
        <v>10.086746486686392</v>
      </c>
      <c r="E87" s="64">
        <f t="shared" si="24"/>
        <v>24.855977255917164</v>
      </c>
      <c r="F87" s="64">
        <f>SUMXMY2(G73:H73,G$78:H$78)</f>
        <v>18.086746486686394</v>
      </c>
      <c r="G87" s="64">
        <f t="shared" si="26"/>
        <v>3.9425157174556205</v>
      </c>
      <c r="H87" s="64">
        <f t="shared" si="27"/>
        <v>11.336746486686392</v>
      </c>
      <c r="I87" s="66">
        <f t="shared" si="28"/>
        <v>0.97136187130177476</v>
      </c>
      <c r="J87" s="65">
        <f t="shared" ref="J87:J89" si="29">SUMXMY2(G$71:H$71,G73:H73)</f>
        <v>16.971361871301774</v>
      </c>
      <c r="K87" s="64">
        <f>SUMXMY2(G$72:H$72,G73:H73)</f>
        <v>54.066984097633139</v>
      </c>
      <c r="L87" s="64"/>
      <c r="M87" s="64"/>
      <c r="N87" s="66"/>
    </row>
    <row r="88" spans="2:14" x14ac:dyDescent="0.25">
      <c r="C88" s="79" t="s">
        <v>2</v>
      </c>
      <c r="D88" s="64">
        <f t="shared" si="23"/>
        <v>41.689372226331358</v>
      </c>
      <c r="E88" s="64">
        <f>SUMXMY2(G74:H74,G$77:H$77)</f>
        <v>119.6028337647929</v>
      </c>
      <c r="F88" s="64">
        <f t="shared" si="25"/>
        <v>19.862449149408285</v>
      </c>
      <c r="G88" s="64">
        <f t="shared" si="26"/>
        <v>80.602833764792905</v>
      </c>
      <c r="H88" s="64">
        <f t="shared" si="27"/>
        <v>35.482641457100591</v>
      </c>
      <c r="I88" s="66">
        <f t="shared" si="28"/>
        <v>71.602833764792905</v>
      </c>
      <c r="J88" s="65">
        <f>SUMXMY2(G$71:H$71,G74:H74)</f>
        <v>27.948987610946745</v>
      </c>
      <c r="K88" s="64">
        <f t="shared" ref="K88:K89" si="30">SUMXMY2(G$72:H$72,G74:H74)</f>
        <v>0.5625</v>
      </c>
      <c r="L88" s="64">
        <f>SUMXMY2(G$73:H$73,G74:H74)</f>
        <v>64.689580251479285</v>
      </c>
      <c r="M88" s="64"/>
      <c r="N88" s="66"/>
    </row>
    <row r="89" spans="2:14" ht="15.75" thickBot="1" x14ac:dyDescent="0.3">
      <c r="C89" s="80" t="s">
        <v>3</v>
      </c>
      <c r="D89" s="68">
        <f t="shared" si="23"/>
        <v>13.48670950443787</v>
      </c>
      <c r="E89" s="68">
        <f t="shared" si="24"/>
        <v>19.948247965976325</v>
      </c>
      <c r="F89" s="68">
        <f t="shared" si="25"/>
        <v>21.486709504437869</v>
      </c>
      <c r="G89" s="68">
        <f t="shared" si="26"/>
        <v>2.1501710428994079</v>
      </c>
      <c r="H89" s="68">
        <f t="shared" si="27"/>
        <v>14.73670950443787</v>
      </c>
      <c r="I89" s="70">
        <f t="shared" si="28"/>
        <v>0.21747873520710051</v>
      </c>
      <c r="J89" s="69">
        <f t="shared" si="29"/>
        <v>16.217478735207102</v>
      </c>
      <c r="K89" s="68">
        <f t="shared" si="30"/>
        <v>57.466947115384613</v>
      </c>
      <c r="L89" s="68">
        <f>SUMXMY2(G$73:H$73,G75:H75)</f>
        <v>0.26960059171597628</v>
      </c>
      <c r="M89" s="68">
        <f>SUMXMY2(G74:H74,G75:H75)</f>
        <v>68.089543269230774</v>
      </c>
      <c r="N89" s="70"/>
    </row>
    <row r="90" spans="2:14" x14ac:dyDescent="0.25">
      <c r="C90" s="81" t="s">
        <v>4</v>
      </c>
      <c r="D90" s="64"/>
      <c r="E90" s="64">
        <f>SUMXMY2($G76:$H76,G77:H77)</f>
        <v>65</v>
      </c>
      <c r="F90" s="64">
        <f>SUMXMY2(G76:H76,G78:H78)</f>
        <v>4</v>
      </c>
      <c r="G90" s="64">
        <f>SUMXMY2(G76:H76,G79:H79)</f>
        <v>26</v>
      </c>
      <c r="H90" s="64">
        <f>SUMXMY2(G76:H76,G80:H80)</f>
        <v>0.25</v>
      </c>
      <c r="I90" s="64">
        <f>SUMXMY2(G76:H76,G81:H81)</f>
        <v>17</v>
      </c>
      <c r="J90" s="65"/>
      <c r="K90" s="64"/>
      <c r="L90" s="64"/>
      <c r="M90" s="64"/>
      <c r="N90" s="66"/>
    </row>
    <row r="91" spans="2:14" x14ac:dyDescent="0.25">
      <c r="C91" s="81" t="s">
        <v>5</v>
      </c>
      <c r="D91" s="64"/>
      <c r="E91" s="64"/>
      <c r="F91" s="64">
        <f>SUMXMY2(G77:H77,G78:H78)</f>
        <v>73</v>
      </c>
      <c r="G91" s="64">
        <f>SUMXMY2(G77:H77,G79:H79)</f>
        <v>9</v>
      </c>
      <c r="H91" s="64">
        <f>SUMXMY2(G77:H77,G80:H80)</f>
        <v>66.25</v>
      </c>
      <c r="I91" s="64">
        <f>SUMXMY2(G77:H77,G81:H81)</f>
        <v>16</v>
      </c>
      <c r="J91" s="65"/>
      <c r="K91" s="64"/>
      <c r="L91" s="64"/>
      <c r="M91" s="64"/>
      <c r="N91" s="66"/>
    </row>
    <row r="92" spans="2:14" x14ac:dyDescent="0.25">
      <c r="C92" s="81" t="s">
        <v>6</v>
      </c>
      <c r="D92" s="64"/>
      <c r="E92" s="64"/>
      <c r="F92" s="64"/>
      <c r="G92" s="64">
        <f>SUMXMY2(G78:H78,G79:H79)</f>
        <v>34</v>
      </c>
      <c r="H92" s="64">
        <f>SUMXMY2(G78:H78,G80:H80)</f>
        <v>2.25</v>
      </c>
      <c r="I92" s="64">
        <f>SUMXMY2(G78:H78,G81:H81)</f>
        <v>25</v>
      </c>
      <c r="J92" s="65"/>
      <c r="K92" s="64"/>
      <c r="L92" s="64"/>
      <c r="M92" s="64"/>
      <c r="N92" s="66"/>
    </row>
    <row r="93" spans="2:14" x14ac:dyDescent="0.25">
      <c r="C93" s="81" t="s">
        <v>7</v>
      </c>
      <c r="D93" s="64"/>
      <c r="E93" s="64"/>
      <c r="F93" s="64"/>
      <c r="G93" s="64"/>
      <c r="H93" s="64">
        <f>SUMXMY2(G79:H79,G80:H80)</f>
        <v>27.25</v>
      </c>
      <c r="I93" s="64">
        <f>SUMXMY2(G79:H79,G81:H81)</f>
        <v>1</v>
      </c>
      <c r="J93" s="65"/>
      <c r="K93" s="64"/>
      <c r="L93" s="64"/>
      <c r="M93" s="64"/>
      <c r="N93" s="66"/>
    </row>
    <row r="94" spans="2:14" x14ac:dyDescent="0.25">
      <c r="C94" s="81" t="s">
        <v>8</v>
      </c>
      <c r="D94" s="64"/>
      <c r="E94" s="64"/>
      <c r="F94" s="64"/>
      <c r="G94" s="64"/>
      <c r="H94" s="64"/>
      <c r="I94" s="64">
        <f>SUMXMY2(G80:H80,G81:H81)</f>
        <v>18.25</v>
      </c>
      <c r="J94" s="65"/>
      <c r="K94" s="64"/>
      <c r="L94" s="64"/>
      <c r="M94" s="64"/>
      <c r="N94" s="66"/>
    </row>
    <row r="95" spans="2:14" ht="15.75" thickBot="1" x14ac:dyDescent="0.3">
      <c r="C95" s="82" t="s">
        <v>9</v>
      </c>
      <c r="D95" s="68"/>
      <c r="E95" s="68"/>
      <c r="F95" s="68"/>
      <c r="G95" s="68"/>
      <c r="H95" s="68"/>
      <c r="I95" s="68"/>
      <c r="J95" s="69"/>
      <c r="K95" s="68"/>
      <c r="L95" s="68"/>
      <c r="M95" s="68"/>
      <c r="N95" s="70"/>
    </row>
    <row r="98" spans="2:14" ht="15.75" thickBot="1" x14ac:dyDescent="0.3"/>
    <row r="99" spans="2:14" ht="15.75" thickBot="1" x14ac:dyDescent="0.3">
      <c r="C99" s="90"/>
      <c r="D99" s="55" t="s">
        <v>4</v>
      </c>
      <c r="E99" s="55" t="s">
        <v>5</v>
      </c>
      <c r="F99" s="55" t="s">
        <v>6</v>
      </c>
      <c r="G99" s="55" t="s">
        <v>7</v>
      </c>
      <c r="H99" s="55" t="s">
        <v>8</v>
      </c>
      <c r="I99" s="55" t="s">
        <v>9</v>
      </c>
      <c r="J99" s="56" t="s">
        <v>0</v>
      </c>
      <c r="K99" s="57" t="s">
        <v>19</v>
      </c>
      <c r="L99" s="57" t="s">
        <v>1</v>
      </c>
      <c r="M99" s="57" t="s">
        <v>2</v>
      </c>
      <c r="N99" s="58" t="s">
        <v>3</v>
      </c>
    </row>
    <row r="100" spans="2:14" x14ac:dyDescent="0.25">
      <c r="B100" s="73" t="s">
        <v>32</v>
      </c>
      <c r="C100" s="78" t="s">
        <v>0</v>
      </c>
      <c r="D100" s="94">
        <f>SQRT((D55-D85)^2)</f>
        <v>24</v>
      </c>
      <c r="E100" s="94">
        <f t="shared" ref="E100:N100" si="31">SQRT((E55-E85)^2)</f>
        <v>24</v>
      </c>
      <c r="F100" s="94">
        <f t="shared" si="31"/>
        <v>14</v>
      </c>
      <c r="G100" s="94">
        <f t="shared" si="31"/>
        <v>12</v>
      </c>
      <c r="H100" s="94">
        <f t="shared" si="31"/>
        <v>20.75</v>
      </c>
      <c r="I100" s="94">
        <f t="shared" si="31"/>
        <v>12</v>
      </c>
      <c r="J100" s="95">
        <f t="shared" si="31"/>
        <v>0</v>
      </c>
      <c r="K100" s="94">
        <f t="shared" si="31"/>
        <v>0</v>
      </c>
      <c r="L100" s="94">
        <f t="shared" si="31"/>
        <v>0</v>
      </c>
      <c r="M100" s="94">
        <f t="shared" si="31"/>
        <v>0</v>
      </c>
      <c r="N100" s="96">
        <f t="shared" si="31"/>
        <v>0</v>
      </c>
    </row>
    <row r="101" spans="2:14" x14ac:dyDescent="0.25">
      <c r="B101" s="74" t="s">
        <v>22</v>
      </c>
      <c r="C101" s="79" t="s">
        <v>19</v>
      </c>
      <c r="D101" s="97">
        <f t="shared" ref="D101:N101" si="32">SQRT((D56-D86)^2)</f>
        <v>27.566776072485204</v>
      </c>
      <c r="E101" s="97">
        <f t="shared" si="32"/>
        <v>104.98023761094674</v>
      </c>
      <c r="F101" s="97">
        <f t="shared" si="32"/>
        <v>11.73985299556213</v>
      </c>
      <c r="G101" s="97">
        <f t="shared" si="32"/>
        <v>68.980237610946745</v>
      </c>
      <c r="H101" s="97">
        <f t="shared" si="32"/>
        <v>19.110045303254438</v>
      </c>
      <c r="I101" s="97">
        <f t="shared" si="32"/>
        <v>51.980237610946745</v>
      </c>
      <c r="J101" s="98">
        <f t="shared" si="32"/>
        <v>16.619660687869821</v>
      </c>
      <c r="K101" s="97">
        <f t="shared" si="32"/>
        <v>0</v>
      </c>
      <c r="L101" s="97">
        <f t="shared" si="32"/>
        <v>0</v>
      </c>
      <c r="M101" s="97">
        <f t="shared" si="32"/>
        <v>0</v>
      </c>
      <c r="N101" s="99">
        <f t="shared" si="32"/>
        <v>0</v>
      </c>
    </row>
    <row r="102" spans="2:14" ht="15.75" thickBot="1" x14ac:dyDescent="0.3">
      <c r="B102" s="75" t="s">
        <v>23</v>
      </c>
      <c r="C102" s="79" t="s">
        <v>1</v>
      </c>
      <c r="D102" s="97">
        <f t="shared" ref="D102:N102" si="33">SQRT((D57-D87)^2)</f>
        <v>4.0867464866863923</v>
      </c>
      <c r="E102" s="97">
        <f t="shared" si="33"/>
        <v>17.855977255917164</v>
      </c>
      <c r="F102" s="97">
        <f t="shared" si="33"/>
        <v>16.086746486686394</v>
      </c>
      <c r="G102" s="97">
        <f t="shared" si="33"/>
        <v>0.94251571745562046</v>
      </c>
      <c r="H102" s="97">
        <f t="shared" si="33"/>
        <v>6.3367464866863923</v>
      </c>
      <c r="I102" s="97">
        <f t="shared" si="33"/>
        <v>2.863812869822524E-2</v>
      </c>
      <c r="J102" s="98">
        <f t="shared" si="33"/>
        <v>13.956938794378697</v>
      </c>
      <c r="K102" s="97">
        <f t="shared" si="33"/>
        <v>49.047753328402372</v>
      </c>
      <c r="L102" s="97">
        <f t="shared" si="33"/>
        <v>0</v>
      </c>
      <c r="M102" s="97">
        <f t="shared" si="33"/>
        <v>0</v>
      </c>
      <c r="N102" s="99">
        <f t="shared" si="33"/>
        <v>0</v>
      </c>
    </row>
    <row r="103" spans="2:14" x14ac:dyDescent="0.25">
      <c r="C103" s="79" t="s">
        <v>2</v>
      </c>
      <c r="D103" s="97">
        <f t="shared" ref="D103:N103" si="34">SQRT((D58-D88)^2)</f>
        <v>33.689372226331358</v>
      </c>
      <c r="E103" s="97">
        <f t="shared" si="34"/>
        <v>118.6028337647929</v>
      </c>
      <c r="F103" s="97">
        <f t="shared" si="34"/>
        <v>17.862449149408285</v>
      </c>
      <c r="G103" s="97">
        <f t="shared" si="34"/>
        <v>72.602833764792905</v>
      </c>
      <c r="H103" s="97">
        <f t="shared" si="34"/>
        <v>29.482641457100591</v>
      </c>
      <c r="I103" s="97">
        <f t="shared" si="34"/>
        <v>66.602833764792905</v>
      </c>
      <c r="J103" s="98">
        <f t="shared" si="34"/>
        <v>20.492256841715975</v>
      </c>
      <c r="K103" s="97">
        <f t="shared" si="34"/>
        <v>4.4567307692307692</v>
      </c>
      <c r="L103" s="97">
        <f t="shared" si="34"/>
        <v>59.958811020710051</v>
      </c>
      <c r="M103" s="97">
        <f t="shared" si="34"/>
        <v>0</v>
      </c>
      <c r="N103" s="99">
        <f t="shared" si="34"/>
        <v>0</v>
      </c>
    </row>
    <row r="104" spans="2:14" ht="15.75" thickBot="1" x14ac:dyDescent="0.3">
      <c r="C104" s="80" t="s">
        <v>3</v>
      </c>
      <c r="D104" s="100">
        <f t="shared" ref="D104:N104" si="35">SQRT((D59-D89)^2)</f>
        <v>7.4867095044378704</v>
      </c>
      <c r="E104" s="100">
        <f t="shared" si="35"/>
        <v>14.948247965976325</v>
      </c>
      <c r="F104" s="100">
        <f t="shared" si="35"/>
        <v>18.486709504437869</v>
      </c>
      <c r="G104" s="100">
        <f t="shared" si="35"/>
        <v>6.8498289571005921</v>
      </c>
      <c r="H104" s="100">
        <f t="shared" si="35"/>
        <v>11.73670950443787</v>
      </c>
      <c r="I104" s="100">
        <f t="shared" si="35"/>
        <v>0.78252126479289952</v>
      </c>
      <c r="J104" s="101">
        <f t="shared" si="35"/>
        <v>12.683824889053255</v>
      </c>
      <c r="K104" s="100">
        <f t="shared" si="35"/>
        <v>48.466947115384613</v>
      </c>
      <c r="L104" s="100">
        <f t="shared" si="35"/>
        <v>2.32655325443787</v>
      </c>
      <c r="M104" s="100">
        <f t="shared" si="35"/>
        <v>65.378004807692307</v>
      </c>
      <c r="N104" s="102">
        <f t="shared" si="35"/>
        <v>0</v>
      </c>
    </row>
    <row r="105" spans="2:14" x14ac:dyDescent="0.25">
      <c r="C105" s="81" t="s">
        <v>4</v>
      </c>
      <c r="D105" s="97">
        <f t="shared" ref="D105:N105" si="36">SQRT((D60-D90)^2)</f>
        <v>0</v>
      </c>
      <c r="E105" s="97">
        <f t="shared" si="36"/>
        <v>58.598591549295776</v>
      </c>
      <c r="F105" s="97">
        <f t="shared" si="36"/>
        <v>0.69014084507042295</v>
      </c>
      <c r="G105" s="97">
        <f t="shared" si="36"/>
        <v>22.830985915492956</v>
      </c>
      <c r="H105" s="97">
        <f t="shared" si="36"/>
        <v>1.2235915492957747</v>
      </c>
      <c r="I105" s="97">
        <f t="shared" si="36"/>
        <v>11.676056338028168</v>
      </c>
      <c r="J105" s="98">
        <f t="shared" si="36"/>
        <v>0</v>
      </c>
      <c r="K105" s="97">
        <f t="shared" si="36"/>
        <v>0</v>
      </c>
      <c r="L105" s="97">
        <f t="shared" si="36"/>
        <v>0</v>
      </c>
      <c r="M105" s="97">
        <f t="shared" si="36"/>
        <v>0</v>
      </c>
      <c r="N105" s="99">
        <f t="shared" si="36"/>
        <v>0</v>
      </c>
    </row>
    <row r="106" spans="2:14" x14ac:dyDescent="0.25">
      <c r="C106" s="81" t="s">
        <v>5</v>
      </c>
      <c r="D106" s="97">
        <f t="shared" ref="D106:N106" si="37">SQRT((D61-D91)^2)</f>
        <v>0</v>
      </c>
      <c r="E106" s="97">
        <f t="shared" si="37"/>
        <v>0</v>
      </c>
      <c r="F106" s="97">
        <f t="shared" si="37"/>
        <v>69.260563380281695</v>
      </c>
      <c r="G106" s="97">
        <f t="shared" si="37"/>
        <v>2.725352112676056</v>
      </c>
      <c r="H106" s="97">
        <f t="shared" si="37"/>
        <v>60.466549295774648</v>
      </c>
      <c r="I106" s="97">
        <f t="shared" si="37"/>
        <v>9.091549295774648</v>
      </c>
      <c r="J106" s="98">
        <f t="shared" si="37"/>
        <v>0</v>
      </c>
      <c r="K106" s="97">
        <f t="shared" si="37"/>
        <v>0</v>
      </c>
      <c r="L106" s="97">
        <f t="shared" si="37"/>
        <v>0</v>
      </c>
      <c r="M106" s="97">
        <f t="shared" si="37"/>
        <v>0</v>
      </c>
      <c r="N106" s="99">
        <f t="shared" si="37"/>
        <v>0</v>
      </c>
    </row>
    <row r="107" spans="2:14" x14ac:dyDescent="0.25">
      <c r="C107" s="81" t="s">
        <v>6</v>
      </c>
      <c r="D107" s="97">
        <f t="shared" ref="D107:N107" si="38">SQRT((D62-D92)^2)</f>
        <v>0</v>
      </c>
      <c r="E107" s="97">
        <f t="shared" si="38"/>
        <v>0</v>
      </c>
      <c r="F107" s="97">
        <f t="shared" si="38"/>
        <v>0</v>
      </c>
      <c r="G107" s="97">
        <f t="shared" si="38"/>
        <v>29.056338028169016</v>
      </c>
      <c r="H107" s="97">
        <f t="shared" si="38"/>
        <v>1.7588028169014081</v>
      </c>
      <c r="I107" s="97">
        <f t="shared" si="38"/>
        <v>20.943661971830984</v>
      </c>
      <c r="J107" s="98">
        <f t="shared" si="38"/>
        <v>0</v>
      </c>
      <c r="K107" s="97">
        <f t="shared" si="38"/>
        <v>0</v>
      </c>
      <c r="L107" s="97">
        <f t="shared" si="38"/>
        <v>0</v>
      </c>
      <c r="M107" s="97">
        <f t="shared" si="38"/>
        <v>0</v>
      </c>
      <c r="N107" s="99">
        <f t="shared" si="38"/>
        <v>0</v>
      </c>
    </row>
    <row r="108" spans="2:14" x14ac:dyDescent="0.25">
      <c r="C108" s="81" t="s">
        <v>7</v>
      </c>
      <c r="D108" s="97">
        <f t="shared" ref="D108:N108" si="39">SQRT((D63-D93)^2)</f>
        <v>0</v>
      </c>
      <c r="E108" s="97">
        <f t="shared" si="39"/>
        <v>0</v>
      </c>
      <c r="F108" s="97">
        <f t="shared" si="39"/>
        <v>0</v>
      </c>
      <c r="G108" s="97">
        <f t="shared" si="39"/>
        <v>0</v>
      </c>
      <c r="H108" s="97">
        <f t="shared" si="39"/>
        <v>20.579225352112676</v>
      </c>
      <c r="I108" s="97">
        <f t="shared" si="39"/>
        <v>8</v>
      </c>
      <c r="J108" s="98">
        <f t="shared" si="39"/>
        <v>0</v>
      </c>
      <c r="K108" s="97">
        <f t="shared" si="39"/>
        <v>0</v>
      </c>
      <c r="L108" s="97">
        <f t="shared" si="39"/>
        <v>0</v>
      </c>
      <c r="M108" s="97">
        <f t="shared" si="39"/>
        <v>0</v>
      </c>
      <c r="N108" s="99">
        <f t="shared" si="39"/>
        <v>0</v>
      </c>
    </row>
    <row r="109" spans="2:14" x14ac:dyDescent="0.25">
      <c r="C109" s="81" t="s">
        <v>8</v>
      </c>
      <c r="D109" s="97">
        <f t="shared" ref="D109:N109" si="40">SQRT((D64-D94)^2)</f>
        <v>0</v>
      </c>
      <c r="E109" s="97">
        <f t="shared" si="40"/>
        <v>0</v>
      </c>
      <c r="F109" s="97">
        <f t="shared" si="40"/>
        <v>0</v>
      </c>
      <c r="G109" s="97">
        <f t="shared" si="40"/>
        <v>0</v>
      </c>
      <c r="H109" s="97">
        <f t="shared" si="40"/>
        <v>0</v>
      </c>
      <c r="I109" s="97">
        <f t="shared" si="40"/>
        <v>16.45950704225352</v>
      </c>
      <c r="J109" s="98">
        <f t="shared" si="40"/>
        <v>0</v>
      </c>
      <c r="K109" s="97">
        <f t="shared" si="40"/>
        <v>0</v>
      </c>
      <c r="L109" s="97">
        <f t="shared" si="40"/>
        <v>0</v>
      </c>
      <c r="M109" s="97">
        <f t="shared" si="40"/>
        <v>0</v>
      </c>
      <c r="N109" s="99">
        <f t="shared" si="40"/>
        <v>0</v>
      </c>
    </row>
    <row r="110" spans="2:14" ht="15.75" thickBot="1" x14ac:dyDescent="0.3">
      <c r="C110" s="82" t="s">
        <v>9</v>
      </c>
      <c r="D110" s="100">
        <f t="shared" ref="D110:N110" si="41">SQRT((D65-D95)^2)</f>
        <v>0</v>
      </c>
      <c r="E110" s="100">
        <f t="shared" si="41"/>
        <v>0</v>
      </c>
      <c r="F110" s="100">
        <f t="shared" si="41"/>
        <v>0</v>
      </c>
      <c r="G110" s="100">
        <f t="shared" si="41"/>
        <v>0</v>
      </c>
      <c r="H110" s="100">
        <f t="shared" si="41"/>
        <v>0</v>
      </c>
      <c r="I110" s="100">
        <f t="shared" si="41"/>
        <v>0</v>
      </c>
      <c r="J110" s="101">
        <f t="shared" si="41"/>
        <v>0</v>
      </c>
      <c r="K110" s="100">
        <f t="shared" si="41"/>
        <v>0</v>
      </c>
      <c r="L110" s="100">
        <f t="shared" si="41"/>
        <v>0</v>
      </c>
      <c r="M110" s="100">
        <f t="shared" si="41"/>
        <v>0</v>
      </c>
      <c r="N110" s="102">
        <f t="shared" si="41"/>
        <v>0</v>
      </c>
    </row>
    <row r="112" spans="2:14" ht="15.75" thickBot="1" x14ac:dyDescent="0.3"/>
    <row r="113" spans="3:11" ht="19.5" thickBot="1" x14ac:dyDescent="0.3">
      <c r="C113" s="128" t="s">
        <v>33</v>
      </c>
      <c r="D113" s="129"/>
      <c r="E113" s="135">
        <f>SUM(difference)</f>
        <v>1462.3268455965078</v>
      </c>
      <c r="F113" s="136"/>
      <c r="G113" s="130" t="s">
        <v>34</v>
      </c>
      <c r="H113" s="131"/>
      <c r="I113" s="131"/>
      <c r="J113" s="131"/>
      <c r="K113" s="132"/>
    </row>
  </sheetData>
  <mergeCells count="9">
    <mergeCell ref="C113:D113"/>
    <mergeCell ref="E113:F113"/>
    <mergeCell ref="G113:K113"/>
    <mergeCell ref="C3:I3"/>
    <mergeCell ref="C15:I15"/>
    <mergeCell ref="D25:G25"/>
    <mergeCell ref="D27:G27"/>
    <mergeCell ref="C29:I29"/>
    <mergeCell ref="K38:Q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127"/>
  <sheetViews>
    <sheetView topLeftCell="H68" zoomScale="90" zoomScaleNormal="90" workbookViewId="0">
      <selection activeCell="V91" sqref="V91"/>
    </sheetView>
  </sheetViews>
  <sheetFormatPr defaultRowHeight="15" x14ac:dyDescent="0.25"/>
  <cols>
    <col min="2" max="2" width="9.7109375" bestFit="1" customWidth="1"/>
    <col min="4" max="4" width="10" customWidth="1"/>
    <col min="8" max="8" width="10" customWidth="1"/>
    <col min="13" max="13" width="10.5703125" customWidth="1"/>
  </cols>
  <sheetData>
    <row r="2" spans="3:9" ht="15.75" thickBot="1" x14ac:dyDescent="0.3"/>
    <row r="3" spans="3:9" ht="15.75" thickBot="1" x14ac:dyDescent="0.3">
      <c r="C3" s="125" t="s">
        <v>10</v>
      </c>
      <c r="D3" s="126"/>
      <c r="E3" s="126"/>
      <c r="F3" s="126"/>
      <c r="G3" s="126"/>
      <c r="H3" s="126"/>
      <c r="I3" s="127"/>
    </row>
    <row r="4" spans="3:9" ht="15.75" thickBot="1" x14ac:dyDescent="0.3">
      <c r="C4" s="4"/>
      <c r="D4" s="8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3" t="s">
        <v>9</v>
      </c>
    </row>
    <row r="5" spans="3:9" x14ac:dyDescent="0.25">
      <c r="C5" s="7" t="s">
        <v>0</v>
      </c>
      <c r="D5" s="11">
        <v>9</v>
      </c>
      <c r="E5" s="12">
        <v>2</v>
      </c>
      <c r="F5" s="12">
        <v>7</v>
      </c>
      <c r="G5" s="12">
        <v>5</v>
      </c>
      <c r="H5" s="12">
        <v>8.5</v>
      </c>
      <c r="I5" s="13">
        <v>600</v>
      </c>
    </row>
    <row r="6" spans="3:9" x14ac:dyDescent="0.25">
      <c r="C6" s="7" t="s">
        <v>19</v>
      </c>
      <c r="D6" s="11">
        <v>5</v>
      </c>
      <c r="E6" s="12">
        <v>6</v>
      </c>
      <c r="F6" s="12">
        <v>8</v>
      </c>
      <c r="G6" s="12">
        <v>9</v>
      </c>
      <c r="H6" s="12">
        <v>2</v>
      </c>
      <c r="I6" s="13">
        <v>100</v>
      </c>
    </row>
    <row r="7" spans="3:9" x14ac:dyDescent="0.25">
      <c r="C7" s="7" t="s">
        <v>1</v>
      </c>
      <c r="D7" s="11">
        <v>4</v>
      </c>
      <c r="E7" s="12">
        <v>3</v>
      </c>
      <c r="F7" s="12">
        <v>8</v>
      </c>
      <c r="G7" s="12">
        <v>7</v>
      </c>
      <c r="H7" s="12">
        <v>5</v>
      </c>
      <c r="I7" s="13">
        <v>900</v>
      </c>
    </row>
    <row r="8" spans="3:9" x14ac:dyDescent="0.25">
      <c r="C8" s="7" t="s">
        <v>2</v>
      </c>
      <c r="D8" s="11">
        <v>2</v>
      </c>
      <c r="E8" s="12">
        <v>9</v>
      </c>
      <c r="F8" s="12">
        <v>8</v>
      </c>
      <c r="G8" s="12">
        <v>2</v>
      </c>
      <c r="H8" s="12">
        <v>4</v>
      </c>
      <c r="I8" s="13">
        <v>500</v>
      </c>
    </row>
    <row r="9" spans="3:9" ht="15.75" thickBot="1" x14ac:dyDescent="0.3">
      <c r="C9" s="8" t="s">
        <v>3</v>
      </c>
      <c r="D9" s="14">
        <v>4</v>
      </c>
      <c r="E9" s="15">
        <v>5</v>
      </c>
      <c r="F9" s="15">
        <v>7</v>
      </c>
      <c r="G9" s="15">
        <v>1</v>
      </c>
      <c r="H9" s="15">
        <v>7</v>
      </c>
      <c r="I9" s="16">
        <v>900</v>
      </c>
    </row>
    <row r="10" spans="3:9" x14ac:dyDescent="0.25">
      <c r="C10" s="9" t="s">
        <v>12</v>
      </c>
      <c r="D10" s="18">
        <f>AVERAGE(D5:D9)</f>
        <v>4.8</v>
      </c>
      <c r="E10" s="18">
        <f t="shared" ref="E10:I10" si="0">AVERAGE(E5:E9)</f>
        <v>5</v>
      </c>
      <c r="F10" s="18">
        <f t="shared" si="0"/>
        <v>7.6</v>
      </c>
      <c r="G10" s="18">
        <f t="shared" si="0"/>
        <v>4.8</v>
      </c>
      <c r="H10" s="18">
        <f t="shared" si="0"/>
        <v>5.3</v>
      </c>
      <c r="I10" s="19">
        <f t="shared" si="0"/>
        <v>600</v>
      </c>
    </row>
    <row r="11" spans="3:9" ht="15.75" thickBot="1" x14ac:dyDescent="0.3">
      <c r="C11" s="10" t="s">
        <v>13</v>
      </c>
      <c r="D11" s="20">
        <f>_xlfn.STDEV.S(D5:D9)</f>
        <v>2.5884358211089569</v>
      </c>
      <c r="E11" s="20">
        <f t="shared" ref="E11:I11" si="1">_xlfn.STDEV.S(E5:E9)</f>
        <v>2.7386127875258306</v>
      </c>
      <c r="F11" s="20">
        <f t="shared" si="1"/>
        <v>0.54772255750516607</v>
      </c>
      <c r="G11" s="20">
        <f t="shared" si="1"/>
        <v>3.3466401061363023</v>
      </c>
      <c r="H11" s="20">
        <f t="shared" si="1"/>
        <v>2.5396850198400593</v>
      </c>
      <c r="I11" s="21">
        <f t="shared" si="1"/>
        <v>331.66247903554</v>
      </c>
    </row>
    <row r="12" spans="3:9" x14ac:dyDescent="0.25">
      <c r="C12" s="9" t="s">
        <v>15</v>
      </c>
      <c r="D12" s="24">
        <f>MAX(D5:D9)</f>
        <v>9</v>
      </c>
      <c r="E12" s="24">
        <f t="shared" ref="E12:I12" si="2">MAX(E5:E9)</f>
        <v>9</v>
      </c>
      <c r="F12" s="24">
        <f t="shared" si="2"/>
        <v>8</v>
      </c>
      <c r="G12" s="24">
        <f t="shared" si="2"/>
        <v>9</v>
      </c>
      <c r="H12" s="24">
        <f t="shared" si="2"/>
        <v>8.5</v>
      </c>
      <c r="I12" s="25">
        <f t="shared" si="2"/>
        <v>900</v>
      </c>
    </row>
    <row r="13" spans="3:9" ht="15.75" thickBot="1" x14ac:dyDescent="0.3">
      <c r="C13" s="10" t="s">
        <v>16</v>
      </c>
      <c r="D13" s="26">
        <f>+MIN(D5:D9)</f>
        <v>2</v>
      </c>
      <c r="E13" s="26">
        <f t="shared" ref="E13:I13" si="3">+MIN(E5:E9)</f>
        <v>2</v>
      </c>
      <c r="F13" s="26">
        <f t="shared" si="3"/>
        <v>7</v>
      </c>
      <c r="G13" s="26">
        <f t="shared" si="3"/>
        <v>1</v>
      </c>
      <c r="H13" s="26">
        <f t="shared" si="3"/>
        <v>2</v>
      </c>
      <c r="I13" s="27">
        <f t="shared" si="3"/>
        <v>100</v>
      </c>
    </row>
    <row r="14" spans="3:9" ht="15.75" thickBot="1" x14ac:dyDescent="0.3"/>
    <row r="15" spans="3:9" ht="15.75" thickBot="1" x14ac:dyDescent="0.3">
      <c r="C15" s="125" t="s">
        <v>14</v>
      </c>
      <c r="D15" s="126"/>
      <c r="E15" s="126"/>
      <c r="F15" s="126"/>
      <c r="G15" s="126"/>
      <c r="H15" s="126"/>
      <c r="I15" s="127"/>
    </row>
    <row r="16" spans="3:9" ht="15.75" thickBot="1" x14ac:dyDescent="0.3">
      <c r="C16" s="4"/>
      <c r="D16" s="8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3" t="s">
        <v>9</v>
      </c>
    </row>
    <row r="17" spans="3:9" x14ac:dyDescent="0.25">
      <c r="C17" s="7" t="s">
        <v>0</v>
      </c>
      <c r="D17" s="11">
        <f>+D5</f>
        <v>9</v>
      </c>
      <c r="E17" s="12">
        <f t="shared" ref="E17:H17" si="4">+E5</f>
        <v>2</v>
      </c>
      <c r="F17" s="12">
        <f t="shared" si="4"/>
        <v>7</v>
      </c>
      <c r="G17" s="12">
        <f t="shared" si="4"/>
        <v>5</v>
      </c>
      <c r="H17" s="12">
        <f t="shared" si="4"/>
        <v>8.5</v>
      </c>
      <c r="I17" s="13">
        <f>((I5-I$13)*8)/(I$12-I$13)+1</f>
        <v>6</v>
      </c>
    </row>
    <row r="18" spans="3:9" x14ac:dyDescent="0.25">
      <c r="C18" s="7" t="s">
        <v>19</v>
      </c>
      <c r="D18" s="11">
        <f t="shared" ref="D18:H21" si="5">+D6</f>
        <v>5</v>
      </c>
      <c r="E18" s="12">
        <f t="shared" si="5"/>
        <v>6</v>
      </c>
      <c r="F18" s="12">
        <f t="shared" si="5"/>
        <v>8</v>
      </c>
      <c r="G18" s="12">
        <f t="shared" si="5"/>
        <v>9</v>
      </c>
      <c r="H18" s="12">
        <f t="shared" si="5"/>
        <v>2</v>
      </c>
      <c r="I18" s="13">
        <f t="shared" ref="I18:I21" si="6">((I6-I$13)*8)/(I$12-I$13)+1</f>
        <v>1</v>
      </c>
    </row>
    <row r="19" spans="3:9" x14ac:dyDescent="0.25">
      <c r="C19" s="7" t="s">
        <v>1</v>
      </c>
      <c r="D19" s="11">
        <f t="shared" si="5"/>
        <v>4</v>
      </c>
      <c r="E19" s="12">
        <f t="shared" si="5"/>
        <v>3</v>
      </c>
      <c r="F19" s="12">
        <f t="shared" si="5"/>
        <v>8</v>
      </c>
      <c r="G19" s="12">
        <f t="shared" si="5"/>
        <v>7</v>
      </c>
      <c r="H19" s="12">
        <f t="shared" si="5"/>
        <v>5</v>
      </c>
      <c r="I19" s="13">
        <f t="shared" si="6"/>
        <v>9</v>
      </c>
    </row>
    <row r="20" spans="3:9" x14ac:dyDescent="0.25">
      <c r="C20" s="7" t="s">
        <v>2</v>
      </c>
      <c r="D20" s="11">
        <f t="shared" si="5"/>
        <v>2</v>
      </c>
      <c r="E20" s="12">
        <f t="shared" si="5"/>
        <v>9</v>
      </c>
      <c r="F20" s="12">
        <f t="shared" si="5"/>
        <v>8</v>
      </c>
      <c r="G20" s="12">
        <f t="shared" si="5"/>
        <v>2</v>
      </c>
      <c r="H20" s="12">
        <f t="shared" si="5"/>
        <v>4</v>
      </c>
      <c r="I20" s="13">
        <f t="shared" si="6"/>
        <v>5</v>
      </c>
    </row>
    <row r="21" spans="3:9" ht="15.75" thickBot="1" x14ac:dyDescent="0.3">
      <c r="C21" s="8" t="s">
        <v>3</v>
      </c>
      <c r="D21" s="14">
        <f t="shared" si="5"/>
        <v>4</v>
      </c>
      <c r="E21" s="15">
        <f t="shared" si="5"/>
        <v>5</v>
      </c>
      <c r="F21" s="15">
        <f t="shared" si="5"/>
        <v>7</v>
      </c>
      <c r="G21" s="15">
        <f t="shared" si="5"/>
        <v>1</v>
      </c>
      <c r="H21" s="15">
        <f t="shared" si="5"/>
        <v>7</v>
      </c>
      <c r="I21" s="16">
        <f t="shared" si="6"/>
        <v>9</v>
      </c>
    </row>
    <row r="22" spans="3:9" x14ac:dyDescent="0.25">
      <c r="C22" s="9" t="s">
        <v>12</v>
      </c>
      <c r="D22" s="18">
        <f>AVERAGE(D17:D21)</f>
        <v>4.8</v>
      </c>
      <c r="E22" s="18">
        <f t="shared" ref="E22:I22" si="7">AVERAGE(E17:E21)</f>
        <v>5</v>
      </c>
      <c r="F22" s="18">
        <f t="shared" si="7"/>
        <v>7.6</v>
      </c>
      <c r="G22" s="18">
        <f t="shared" si="7"/>
        <v>4.8</v>
      </c>
      <c r="H22" s="18">
        <f t="shared" si="7"/>
        <v>5.3</v>
      </c>
      <c r="I22" s="19">
        <f t="shared" si="7"/>
        <v>6</v>
      </c>
    </row>
    <row r="23" spans="3:9" ht="15.75" thickBot="1" x14ac:dyDescent="0.3">
      <c r="C23" s="10" t="s">
        <v>13</v>
      </c>
      <c r="D23" s="20">
        <f>_xlfn.STDEV.S(D17:D21)</f>
        <v>2.5884358211089569</v>
      </c>
      <c r="E23" s="20">
        <f t="shared" ref="E23:I23" si="8">_xlfn.STDEV.S(E17:E21)</f>
        <v>2.7386127875258306</v>
      </c>
      <c r="F23" s="20">
        <f t="shared" si="8"/>
        <v>0.54772255750516607</v>
      </c>
      <c r="G23" s="20">
        <f t="shared" si="8"/>
        <v>3.3466401061363023</v>
      </c>
      <c r="H23" s="20">
        <f t="shared" si="8"/>
        <v>2.5396850198400593</v>
      </c>
      <c r="I23" s="21">
        <f t="shared" si="8"/>
        <v>3.3166247903553998</v>
      </c>
    </row>
    <row r="24" spans="3:9" ht="15.75" thickBot="1" x14ac:dyDescent="0.3"/>
    <row r="25" spans="3:9" x14ac:dyDescent="0.25">
      <c r="D25" s="119" t="s">
        <v>17</v>
      </c>
      <c r="E25" s="120"/>
      <c r="F25" s="120"/>
      <c r="G25" s="121"/>
      <c r="H25" s="31"/>
      <c r="I25" s="31"/>
    </row>
    <row r="26" spans="3:9" x14ac:dyDescent="0.25">
      <c r="D26" s="28"/>
      <c r="E26" s="29"/>
      <c r="F26" s="29"/>
      <c r="G26" s="30"/>
    </row>
    <row r="27" spans="3:9" ht="15.75" thickBot="1" x14ac:dyDescent="0.3">
      <c r="D27" s="122" t="s">
        <v>18</v>
      </c>
      <c r="E27" s="123"/>
      <c r="F27" s="123"/>
      <c r="G27" s="124"/>
    </row>
    <row r="28" spans="3:9" ht="15.75" thickBot="1" x14ac:dyDescent="0.3"/>
    <row r="29" spans="3:9" ht="15.75" thickBot="1" x14ac:dyDescent="0.3">
      <c r="C29" s="125" t="s">
        <v>11</v>
      </c>
      <c r="D29" s="126"/>
      <c r="E29" s="126"/>
      <c r="F29" s="126"/>
      <c r="G29" s="126"/>
      <c r="H29" s="126"/>
      <c r="I29" s="127"/>
    </row>
    <row r="30" spans="3:9" ht="15.75" thickBot="1" x14ac:dyDescent="0.3">
      <c r="C30" s="4"/>
      <c r="D30" s="8" t="s">
        <v>4</v>
      </c>
      <c r="E30" s="22" t="s">
        <v>5</v>
      </c>
      <c r="F30" s="22" t="s">
        <v>6</v>
      </c>
      <c r="G30" s="22" t="s">
        <v>7</v>
      </c>
      <c r="H30" s="22" t="s">
        <v>8</v>
      </c>
      <c r="I30" s="23" t="s">
        <v>9</v>
      </c>
    </row>
    <row r="31" spans="3:9" x14ac:dyDescent="0.25">
      <c r="C31" s="7" t="s">
        <v>0</v>
      </c>
      <c r="D31" s="11">
        <f t="shared" ref="D31:I35" si="9">10-D17</f>
        <v>1</v>
      </c>
      <c r="E31" s="12">
        <f t="shared" si="9"/>
        <v>8</v>
      </c>
      <c r="F31" s="12">
        <f t="shared" si="9"/>
        <v>3</v>
      </c>
      <c r="G31" s="12">
        <f t="shared" si="9"/>
        <v>5</v>
      </c>
      <c r="H31" s="12">
        <f t="shared" si="9"/>
        <v>1.5</v>
      </c>
      <c r="I31" s="13">
        <f t="shared" si="9"/>
        <v>4</v>
      </c>
    </row>
    <row r="32" spans="3:9" x14ac:dyDescent="0.25">
      <c r="C32" s="7" t="s">
        <v>19</v>
      </c>
      <c r="D32" s="11">
        <f t="shared" si="9"/>
        <v>5</v>
      </c>
      <c r="E32" s="12">
        <f t="shared" si="9"/>
        <v>4</v>
      </c>
      <c r="F32" s="12">
        <f t="shared" si="9"/>
        <v>2</v>
      </c>
      <c r="G32" s="12">
        <f t="shared" si="9"/>
        <v>1</v>
      </c>
      <c r="H32" s="12">
        <f t="shared" si="9"/>
        <v>8</v>
      </c>
      <c r="I32" s="13">
        <f t="shared" si="9"/>
        <v>9</v>
      </c>
    </row>
    <row r="33" spans="2:17" x14ac:dyDescent="0.25">
      <c r="C33" s="7" t="s">
        <v>1</v>
      </c>
      <c r="D33" s="11">
        <f t="shared" si="9"/>
        <v>6</v>
      </c>
      <c r="E33" s="12">
        <f t="shared" si="9"/>
        <v>7</v>
      </c>
      <c r="F33" s="12">
        <f t="shared" si="9"/>
        <v>2</v>
      </c>
      <c r="G33" s="12">
        <f t="shared" si="9"/>
        <v>3</v>
      </c>
      <c r="H33" s="12">
        <f t="shared" si="9"/>
        <v>5</v>
      </c>
      <c r="I33" s="13">
        <f t="shared" si="9"/>
        <v>1</v>
      </c>
    </row>
    <row r="34" spans="2:17" x14ac:dyDescent="0.25">
      <c r="C34" s="7" t="s">
        <v>2</v>
      </c>
      <c r="D34" s="11">
        <f t="shared" si="9"/>
        <v>8</v>
      </c>
      <c r="E34" s="12">
        <f t="shared" si="9"/>
        <v>1</v>
      </c>
      <c r="F34" s="12">
        <f t="shared" si="9"/>
        <v>2</v>
      </c>
      <c r="G34" s="12">
        <f t="shared" si="9"/>
        <v>8</v>
      </c>
      <c r="H34" s="12">
        <f t="shared" si="9"/>
        <v>6</v>
      </c>
      <c r="I34" s="13">
        <f t="shared" si="9"/>
        <v>5</v>
      </c>
    </row>
    <row r="35" spans="2:17" ht="15.75" thickBot="1" x14ac:dyDescent="0.3">
      <c r="C35" s="8" t="s">
        <v>3</v>
      </c>
      <c r="D35" s="14">
        <f t="shared" si="9"/>
        <v>6</v>
      </c>
      <c r="E35" s="15">
        <f t="shared" si="9"/>
        <v>5</v>
      </c>
      <c r="F35" s="15">
        <f t="shared" si="9"/>
        <v>3</v>
      </c>
      <c r="G35" s="15">
        <f t="shared" si="9"/>
        <v>9</v>
      </c>
      <c r="H35" s="15">
        <f t="shared" si="9"/>
        <v>3</v>
      </c>
      <c r="I35" s="16">
        <f t="shared" si="9"/>
        <v>1</v>
      </c>
    </row>
    <row r="36" spans="2:17" x14ac:dyDescent="0.25">
      <c r="C36" s="9" t="s">
        <v>12</v>
      </c>
      <c r="D36" s="18">
        <f>AVERAGE(D31:D35)</f>
        <v>5.2</v>
      </c>
      <c r="E36" s="18">
        <f t="shared" ref="E36:I36" si="10">AVERAGE(E31:E35)</f>
        <v>5</v>
      </c>
      <c r="F36" s="18">
        <f t="shared" si="10"/>
        <v>2.4</v>
      </c>
      <c r="G36" s="18">
        <f t="shared" si="10"/>
        <v>5.2</v>
      </c>
      <c r="H36" s="18">
        <f t="shared" si="10"/>
        <v>4.7</v>
      </c>
      <c r="I36" s="19">
        <f t="shared" si="10"/>
        <v>4</v>
      </c>
    </row>
    <row r="37" spans="2:17" ht="15.75" thickBot="1" x14ac:dyDescent="0.3">
      <c r="C37" s="10" t="s">
        <v>13</v>
      </c>
      <c r="D37" s="20">
        <f>_xlfn.STDEV.S(D31:D35)</f>
        <v>2.5884358211089573</v>
      </c>
      <c r="E37" s="20">
        <f t="shared" ref="E37:I37" si="11">_xlfn.STDEV.S(E31:E35)</f>
        <v>2.7386127875258306</v>
      </c>
      <c r="F37" s="20">
        <f t="shared" si="11"/>
        <v>0.54772255750516596</v>
      </c>
      <c r="G37" s="20">
        <f t="shared" si="11"/>
        <v>3.3466401061363027</v>
      </c>
      <c r="H37" s="20">
        <f t="shared" si="11"/>
        <v>2.5396850198400589</v>
      </c>
      <c r="I37" s="21">
        <f t="shared" si="11"/>
        <v>3.3166247903553998</v>
      </c>
    </row>
    <row r="38" spans="2:17" ht="15.75" thickBot="1" x14ac:dyDescent="0.3">
      <c r="K38" s="125" t="s">
        <v>20</v>
      </c>
      <c r="L38" s="126"/>
      <c r="M38" s="126"/>
      <c r="N38" s="126"/>
      <c r="O38" s="126"/>
      <c r="P38" s="126"/>
      <c r="Q38" s="127"/>
    </row>
    <row r="39" spans="2:17" x14ac:dyDescent="0.25">
      <c r="C39" s="6"/>
      <c r="D39" s="40" t="s">
        <v>0</v>
      </c>
      <c r="E39" s="40" t="s">
        <v>19</v>
      </c>
      <c r="F39" s="40" t="s">
        <v>1</v>
      </c>
      <c r="G39" s="40" t="s">
        <v>2</v>
      </c>
      <c r="H39" s="40" t="s">
        <v>3</v>
      </c>
      <c r="I39" s="1"/>
      <c r="K39" s="6"/>
      <c r="L39" s="39" t="s">
        <v>0</v>
      </c>
      <c r="M39" s="39" t="s">
        <v>19</v>
      </c>
      <c r="N39" s="39" t="s">
        <v>1</v>
      </c>
      <c r="O39" s="39" t="s">
        <v>2</v>
      </c>
      <c r="P39" s="39" t="s">
        <v>3</v>
      </c>
      <c r="Q39" s="1"/>
    </row>
    <row r="40" spans="2:17" x14ac:dyDescent="0.25">
      <c r="C40" s="7" t="s">
        <v>0</v>
      </c>
      <c r="D40" s="36">
        <v>0</v>
      </c>
      <c r="E40" s="2"/>
      <c r="F40" s="2"/>
      <c r="G40" s="2"/>
      <c r="H40" s="2"/>
      <c r="I40" s="3"/>
      <c r="K40" s="7" t="s">
        <v>0</v>
      </c>
      <c r="L40" s="36">
        <v>0</v>
      </c>
      <c r="M40" s="2"/>
      <c r="N40" s="2"/>
      <c r="O40" s="2"/>
      <c r="P40" s="2"/>
      <c r="Q40" s="3"/>
    </row>
    <row r="41" spans="2:17" ht="15.75" thickBot="1" x14ac:dyDescent="0.3">
      <c r="C41" s="7" t="s">
        <v>19</v>
      </c>
      <c r="D41" s="36">
        <f t="shared" ref="D41:D44" si="12">SUMXMY2(D$31:I$31,D32:I32)</f>
        <v>116.25</v>
      </c>
      <c r="E41" s="36">
        <v>0</v>
      </c>
      <c r="F41" s="2"/>
      <c r="G41" s="2"/>
      <c r="H41" s="2"/>
      <c r="I41" s="3"/>
      <c r="K41" s="7" t="s">
        <v>19</v>
      </c>
      <c r="L41" s="36">
        <f>(D41)*9/($B$43)</f>
        <v>6.7067307692307692</v>
      </c>
      <c r="M41" s="36">
        <v>0</v>
      </c>
      <c r="N41" s="36"/>
      <c r="O41" s="36"/>
      <c r="P41" s="2"/>
      <c r="Q41" s="3"/>
    </row>
    <row r="42" spans="2:17" x14ac:dyDescent="0.25">
      <c r="B42" s="49" t="s">
        <v>15</v>
      </c>
      <c r="C42" s="7" t="s">
        <v>1</v>
      </c>
      <c r="D42" s="36">
        <f t="shared" si="12"/>
        <v>52.25</v>
      </c>
      <c r="E42" s="36">
        <f>SUMXMY2(D$32:I$32,D33:I33)</f>
        <v>87</v>
      </c>
      <c r="F42" s="36">
        <v>0</v>
      </c>
      <c r="G42" s="2"/>
      <c r="H42" s="2"/>
      <c r="I42" s="3"/>
      <c r="K42" s="7" t="s">
        <v>1</v>
      </c>
      <c r="L42" s="36">
        <f t="shared" ref="L42:O44" si="13">(D42)*9/($B$43)</f>
        <v>3.0144230769230771</v>
      </c>
      <c r="M42" s="36">
        <f t="shared" si="13"/>
        <v>5.0192307692307692</v>
      </c>
      <c r="N42" s="36">
        <v>0</v>
      </c>
      <c r="O42" s="36"/>
      <c r="P42" s="2"/>
      <c r="Q42" s="3"/>
    </row>
    <row r="43" spans="2:17" ht="15.75" thickBot="1" x14ac:dyDescent="0.3">
      <c r="B43" s="50">
        <f>MAX(D41:G44)</f>
        <v>156</v>
      </c>
      <c r="C43" s="7" t="s">
        <v>2</v>
      </c>
      <c r="D43" s="36">
        <f t="shared" si="12"/>
        <v>129.25</v>
      </c>
      <c r="E43" s="36">
        <f t="shared" ref="E43" si="14">SUMXMY2(D$32:I$32,D34:I34)</f>
        <v>87</v>
      </c>
      <c r="F43" s="36">
        <f t="shared" ref="F43:F44" si="15">SUMXMY2(D$33:I$33,D34:I34)</f>
        <v>82</v>
      </c>
      <c r="G43" s="36">
        <v>0</v>
      </c>
      <c r="H43" s="2"/>
      <c r="I43" s="3"/>
      <c r="K43" s="7" t="s">
        <v>2</v>
      </c>
      <c r="L43" s="36">
        <f t="shared" si="13"/>
        <v>7.4567307692307692</v>
      </c>
      <c r="M43" s="36">
        <f t="shared" si="13"/>
        <v>5.0192307692307692</v>
      </c>
      <c r="N43" s="36">
        <f t="shared" si="13"/>
        <v>4.7307692307692308</v>
      </c>
      <c r="O43" s="36">
        <v>0</v>
      </c>
      <c r="P43" s="2"/>
      <c r="Q43" s="3"/>
    </row>
    <row r="44" spans="2:17" ht="15.75" thickBot="1" x14ac:dyDescent="0.3">
      <c r="C44" s="8" t="s">
        <v>3</v>
      </c>
      <c r="D44" s="37">
        <f t="shared" si="12"/>
        <v>61.25</v>
      </c>
      <c r="E44" s="38">
        <f>SUMXMY2(D$32:I$32,D35:I35)</f>
        <v>156</v>
      </c>
      <c r="F44" s="38">
        <f t="shared" si="15"/>
        <v>45</v>
      </c>
      <c r="G44" s="37">
        <f>SUMXMY2(D$34:I$34,D35:I35)</f>
        <v>47</v>
      </c>
      <c r="H44" s="37">
        <v>0</v>
      </c>
      <c r="I44" s="5"/>
      <c r="K44" s="8" t="s">
        <v>3</v>
      </c>
      <c r="L44" s="37">
        <f t="shared" si="13"/>
        <v>3.5336538461538463</v>
      </c>
      <c r="M44" s="37">
        <f t="shared" si="13"/>
        <v>9</v>
      </c>
      <c r="N44" s="37">
        <f t="shared" si="13"/>
        <v>2.5961538461538463</v>
      </c>
      <c r="O44" s="37">
        <f t="shared" si="13"/>
        <v>2.7115384615384617</v>
      </c>
      <c r="P44" s="37">
        <v>0</v>
      </c>
      <c r="Q44" s="5"/>
    </row>
    <row r="45" spans="2:17" ht="15.75" thickBot="1" x14ac:dyDescent="0.3"/>
    <row r="46" spans="2:17" x14ac:dyDescent="0.25">
      <c r="C46" s="42"/>
      <c r="D46" s="43" t="s">
        <v>4</v>
      </c>
      <c r="E46" s="43" t="s">
        <v>5</v>
      </c>
      <c r="F46" s="43" t="s">
        <v>6</v>
      </c>
      <c r="G46" s="43" t="s">
        <v>7</v>
      </c>
      <c r="H46" s="43" t="s">
        <v>8</v>
      </c>
      <c r="I46" s="44" t="s">
        <v>9</v>
      </c>
      <c r="K46" s="42"/>
      <c r="L46" s="43" t="s">
        <v>4</v>
      </c>
      <c r="M46" s="43" t="s">
        <v>5</v>
      </c>
      <c r="N46" s="43" t="s">
        <v>6</v>
      </c>
      <c r="O46" s="43" t="s">
        <v>7</v>
      </c>
      <c r="P46" s="43" t="s">
        <v>8</v>
      </c>
      <c r="Q46" s="44" t="s">
        <v>9</v>
      </c>
    </row>
    <row r="47" spans="2:17" x14ac:dyDescent="0.25">
      <c r="C47" s="45" t="s">
        <v>4</v>
      </c>
      <c r="D47" s="36">
        <v>0</v>
      </c>
      <c r="E47" s="36">
        <f>SUMXMY2($D31:$D35,E31:E35)</f>
        <v>101</v>
      </c>
      <c r="F47" s="36">
        <f t="shared" ref="F47:H47" si="16">SUMXMY2($D31:$D35,F31:F35)</f>
        <v>74</v>
      </c>
      <c r="G47" s="36">
        <f t="shared" si="16"/>
        <v>50</v>
      </c>
      <c r="H47" s="36">
        <f t="shared" si="16"/>
        <v>23.25</v>
      </c>
      <c r="I47" s="41">
        <f>SUMXMY2($D31:$D35,I31:I35)</f>
        <v>84</v>
      </c>
      <c r="K47" s="45" t="s">
        <v>4</v>
      </c>
      <c r="L47" s="36">
        <v>0</v>
      </c>
      <c r="M47" s="36">
        <f>(E47)*9/($B$50)</f>
        <v>6.401408450704225</v>
      </c>
      <c r="N47" s="36">
        <f t="shared" ref="N47:Q51" si="17">(F47)*9/($B$50)</f>
        <v>4.6901408450704229</v>
      </c>
      <c r="O47" s="36">
        <f t="shared" si="17"/>
        <v>3.1690140845070425</v>
      </c>
      <c r="P47" s="36">
        <f t="shared" si="17"/>
        <v>1.4735915492957747</v>
      </c>
      <c r="Q47" s="41">
        <f t="shared" si="17"/>
        <v>5.323943661971831</v>
      </c>
    </row>
    <row r="48" spans="2:17" ht="15.75" thickBot="1" x14ac:dyDescent="0.3">
      <c r="C48" s="45" t="s">
        <v>5</v>
      </c>
      <c r="D48" s="36"/>
      <c r="E48" s="36">
        <v>0</v>
      </c>
      <c r="F48" s="36">
        <f t="shared" ref="F48:I48" si="18">SUMXMY2($E31:$E35,F31:F35)</f>
        <v>59</v>
      </c>
      <c r="G48" s="36">
        <f t="shared" si="18"/>
        <v>99</v>
      </c>
      <c r="H48" s="36">
        <f>SUMXMY2($E31:$E35,H31:H35)</f>
        <v>91.25</v>
      </c>
      <c r="I48" s="41">
        <f t="shared" si="18"/>
        <v>109</v>
      </c>
      <c r="K48" s="45" t="s">
        <v>5</v>
      </c>
      <c r="L48" s="36"/>
      <c r="M48" s="36">
        <v>0</v>
      </c>
      <c r="N48" s="36">
        <f t="shared" si="17"/>
        <v>3.73943661971831</v>
      </c>
      <c r="O48" s="36">
        <f t="shared" si="17"/>
        <v>6.274647887323944</v>
      </c>
      <c r="P48" s="36">
        <f t="shared" si="17"/>
        <v>5.783450704225352</v>
      </c>
      <c r="Q48" s="41">
        <f t="shared" si="17"/>
        <v>6.908450704225352</v>
      </c>
    </row>
    <row r="49" spans="2:17" x14ac:dyDescent="0.25">
      <c r="B49" s="49" t="s">
        <v>15</v>
      </c>
      <c r="C49" s="45" t="s">
        <v>6</v>
      </c>
      <c r="D49" s="36"/>
      <c r="E49" s="36"/>
      <c r="F49" s="36">
        <v>0</v>
      </c>
      <c r="G49" s="36">
        <f t="shared" ref="G49:I49" si="19">SUMXMY2($F31:$F35,G31:G35)</f>
        <v>78</v>
      </c>
      <c r="H49" s="36">
        <f t="shared" si="19"/>
        <v>63.25</v>
      </c>
      <c r="I49" s="41">
        <f t="shared" si="19"/>
        <v>64</v>
      </c>
      <c r="K49" s="45" t="s">
        <v>6</v>
      </c>
      <c r="L49" s="36"/>
      <c r="M49" s="36"/>
      <c r="N49" s="36">
        <v>0</v>
      </c>
      <c r="O49" s="36">
        <f t="shared" si="17"/>
        <v>4.943661971830986</v>
      </c>
      <c r="P49" s="36">
        <f t="shared" si="17"/>
        <v>4.0088028169014081</v>
      </c>
      <c r="Q49" s="41">
        <f t="shared" si="17"/>
        <v>4.056338028169014</v>
      </c>
    </row>
    <row r="50" spans="2:17" ht="15.75" thickBot="1" x14ac:dyDescent="0.3">
      <c r="B50" s="50">
        <f>MAX(D47:I52)</f>
        <v>142</v>
      </c>
      <c r="C50" s="45" t="s">
        <v>7</v>
      </c>
      <c r="D50" s="36"/>
      <c r="E50" s="36"/>
      <c r="F50" s="36"/>
      <c r="G50" s="36">
        <v>0</v>
      </c>
      <c r="H50" s="36">
        <f t="shared" ref="H50:I50" si="20">SUMXMY2($G31:$G35,H31:H35)</f>
        <v>105.25</v>
      </c>
      <c r="I50" s="48">
        <f t="shared" si="20"/>
        <v>142</v>
      </c>
      <c r="K50" s="45" t="s">
        <v>7</v>
      </c>
      <c r="L50" s="36"/>
      <c r="M50" s="36"/>
      <c r="N50" s="36"/>
      <c r="O50" s="36">
        <v>0</v>
      </c>
      <c r="P50" s="36">
        <f t="shared" si="17"/>
        <v>6.670774647887324</v>
      </c>
      <c r="Q50" s="41">
        <f t="shared" si="17"/>
        <v>9</v>
      </c>
    </row>
    <row r="51" spans="2:17" x14ac:dyDescent="0.25">
      <c r="C51" s="45" t="s">
        <v>8</v>
      </c>
      <c r="D51" s="36"/>
      <c r="E51" s="36"/>
      <c r="F51" s="36"/>
      <c r="G51" s="36"/>
      <c r="H51" s="36">
        <v>0</v>
      </c>
      <c r="I51" s="48">
        <f>SUMXMY2($H31:$H35,I31:I35)</f>
        <v>28.25</v>
      </c>
      <c r="K51" s="45" t="s">
        <v>8</v>
      </c>
      <c r="L51" s="36"/>
      <c r="M51" s="36"/>
      <c r="N51" s="36"/>
      <c r="O51" s="36"/>
      <c r="P51" s="36">
        <v>0</v>
      </c>
      <c r="Q51" s="41">
        <f t="shared" si="17"/>
        <v>1.7904929577464788</v>
      </c>
    </row>
    <row r="52" spans="2:17" ht="15.75" thickBot="1" x14ac:dyDescent="0.3">
      <c r="C52" s="46" t="s">
        <v>9</v>
      </c>
      <c r="D52" s="37"/>
      <c r="E52" s="37"/>
      <c r="F52" s="37"/>
      <c r="G52" s="37"/>
      <c r="H52" s="37"/>
      <c r="I52" s="47">
        <v>0</v>
      </c>
      <c r="K52" s="46" t="s">
        <v>9</v>
      </c>
      <c r="L52" s="37"/>
      <c r="M52" s="37"/>
      <c r="N52" s="37"/>
      <c r="O52" s="37"/>
      <c r="P52" s="37"/>
      <c r="Q52" s="47">
        <v>0</v>
      </c>
    </row>
    <row r="53" spans="2:17" ht="15.75" thickBot="1" x14ac:dyDescent="0.3"/>
    <row r="54" spans="2:17" ht="15.75" thickBot="1" x14ac:dyDescent="0.3">
      <c r="C54" s="90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6" t="s">
        <v>0</v>
      </c>
      <c r="K54" s="57" t="s">
        <v>19</v>
      </c>
      <c r="L54" s="57" t="s">
        <v>1</v>
      </c>
      <c r="M54" s="57" t="s">
        <v>2</v>
      </c>
      <c r="N54" s="58" t="s">
        <v>3</v>
      </c>
    </row>
    <row r="55" spans="2:17" x14ac:dyDescent="0.25">
      <c r="B55" s="73" t="s">
        <v>21</v>
      </c>
      <c r="C55" s="78" t="s">
        <v>0</v>
      </c>
      <c r="D55" s="60">
        <f t="shared" ref="D55:I59" si="21">+D31</f>
        <v>1</v>
      </c>
      <c r="E55" s="60">
        <f t="shared" si="21"/>
        <v>8</v>
      </c>
      <c r="F55" s="60">
        <f t="shared" si="21"/>
        <v>3</v>
      </c>
      <c r="G55" s="60">
        <f t="shared" si="21"/>
        <v>5</v>
      </c>
      <c r="H55" s="60">
        <f t="shared" si="21"/>
        <v>1.5</v>
      </c>
      <c r="I55" s="60">
        <f t="shared" si="21"/>
        <v>4</v>
      </c>
      <c r="J55" s="61"/>
      <c r="K55" s="60"/>
      <c r="L55" s="60"/>
      <c r="M55" s="60"/>
      <c r="N55" s="62"/>
    </row>
    <row r="56" spans="2:17" x14ac:dyDescent="0.25">
      <c r="B56" s="74" t="s">
        <v>22</v>
      </c>
      <c r="C56" s="79" t="s">
        <v>19</v>
      </c>
      <c r="D56" s="64">
        <f t="shared" si="21"/>
        <v>5</v>
      </c>
      <c r="E56" s="64">
        <f t="shared" si="21"/>
        <v>4</v>
      </c>
      <c r="F56" s="64">
        <f t="shared" si="21"/>
        <v>2</v>
      </c>
      <c r="G56" s="64">
        <f t="shared" si="21"/>
        <v>1</v>
      </c>
      <c r="H56" s="64">
        <f t="shared" si="21"/>
        <v>8</v>
      </c>
      <c r="I56" s="64">
        <f t="shared" si="21"/>
        <v>9</v>
      </c>
      <c r="J56" s="65">
        <f>+L41</f>
        <v>6.7067307692307692</v>
      </c>
      <c r="K56" s="64"/>
      <c r="L56" s="64"/>
      <c r="M56" s="64"/>
      <c r="N56" s="66"/>
    </row>
    <row r="57" spans="2:17" ht="15.75" thickBot="1" x14ac:dyDescent="0.3">
      <c r="B57" s="75" t="s">
        <v>23</v>
      </c>
      <c r="C57" s="79" t="s">
        <v>1</v>
      </c>
      <c r="D57" s="64">
        <f t="shared" si="21"/>
        <v>6</v>
      </c>
      <c r="E57" s="64">
        <f t="shared" si="21"/>
        <v>7</v>
      </c>
      <c r="F57" s="64">
        <f t="shared" si="21"/>
        <v>2</v>
      </c>
      <c r="G57" s="64">
        <f t="shared" si="21"/>
        <v>3</v>
      </c>
      <c r="H57" s="64">
        <f t="shared" si="21"/>
        <v>5</v>
      </c>
      <c r="I57" s="64">
        <f t="shared" si="21"/>
        <v>1</v>
      </c>
      <c r="J57" s="65">
        <f>+L42</f>
        <v>3.0144230769230771</v>
      </c>
      <c r="K57" s="64">
        <f>+M42</f>
        <v>5.0192307692307692</v>
      </c>
      <c r="L57" s="64"/>
      <c r="M57" s="64"/>
      <c r="N57" s="66"/>
    </row>
    <row r="58" spans="2:17" x14ac:dyDescent="0.25">
      <c r="C58" s="79" t="s">
        <v>2</v>
      </c>
      <c r="D58" s="64">
        <f t="shared" si="21"/>
        <v>8</v>
      </c>
      <c r="E58" s="64">
        <f t="shared" si="21"/>
        <v>1</v>
      </c>
      <c r="F58" s="64">
        <f t="shared" si="21"/>
        <v>2</v>
      </c>
      <c r="G58" s="64">
        <f t="shared" si="21"/>
        <v>8</v>
      </c>
      <c r="H58" s="64">
        <f t="shared" si="21"/>
        <v>6</v>
      </c>
      <c r="I58" s="64">
        <f t="shared" si="21"/>
        <v>5</v>
      </c>
      <c r="J58" s="65">
        <f>+L43</f>
        <v>7.4567307692307692</v>
      </c>
      <c r="K58" s="64">
        <f>+M43</f>
        <v>5.0192307692307692</v>
      </c>
      <c r="L58" s="64">
        <f>+N43</f>
        <v>4.7307692307692308</v>
      </c>
      <c r="M58" s="64"/>
      <c r="N58" s="66"/>
    </row>
    <row r="59" spans="2:17" ht="15.75" thickBot="1" x14ac:dyDescent="0.3">
      <c r="C59" s="80" t="s">
        <v>3</v>
      </c>
      <c r="D59" s="68">
        <f t="shared" si="21"/>
        <v>6</v>
      </c>
      <c r="E59" s="68">
        <f t="shared" si="21"/>
        <v>5</v>
      </c>
      <c r="F59" s="68">
        <f t="shared" si="21"/>
        <v>3</v>
      </c>
      <c r="G59" s="68">
        <f t="shared" si="21"/>
        <v>9</v>
      </c>
      <c r="H59" s="68">
        <f t="shared" si="21"/>
        <v>3</v>
      </c>
      <c r="I59" s="68">
        <f t="shared" si="21"/>
        <v>1</v>
      </c>
      <c r="J59" s="69">
        <f>+L44</f>
        <v>3.5336538461538463</v>
      </c>
      <c r="K59" s="68">
        <f>+M44</f>
        <v>9</v>
      </c>
      <c r="L59" s="68">
        <f>+N44</f>
        <v>2.5961538461538463</v>
      </c>
      <c r="M59" s="68">
        <f>+O44</f>
        <v>2.7115384615384617</v>
      </c>
      <c r="N59" s="70"/>
    </row>
    <row r="60" spans="2:17" x14ac:dyDescent="0.25">
      <c r="C60" s="81" t="s">
        <v>4</v>
      </c>
      <c r="D60" s="64"/>
      <c r="E60" s="64">
        <f>+M47</f>
        <v>6.401408450704225</v>
      </c>
      <c r="F60" s="64">
        <f t="shared" ref="F60:I64" si="22">+N47</f>
        <v>4.6901408450704229</v>
      </c>
      <c r="G60" s="64">
        <f t="shared" si="22"/>
        <v>3.1690140845070425</v>
      </c>
      <c r="H60" s="64">
        <f t="shared" si="22"/>
        <v>1.4735915492957747</v>
      </c>
      <c r="I60" s="64">
        <f t="shared" si="22"/>
        <v>5.323943661971831</v>
      </c>
      <c r="J60" s="65"/>
      <c r="K60" s="64"/>
      <c r="L60" s="64"/>
      <c r="M60" s="64"/>
      <c r="N60" s="66"/>
    </row>
    <row r="61" spans="2:17" x14ac:dyDescent="0.25">
      <c r="C61" s="81" t="s">
        <v>5</v>
      </c>
      <c r="D61" s="64"/>
      <c r="E61" s="64"/>
      <c r="F61" s="64">
        <f t="shared" si="22"/>
        <v>3.73943661971831</v>
      </c>
      <c r="G61" s="64">
        <f t="shared" si="22"/>
        <v>6.274647887323944</v>
      </c>
      <c r="H61" s="64">
        <f t="shared" si="22"/>
        <v>5.783450704225352</v>
      </c>
      <c r="I61" s="64">
        <f t="shared" si="22"/>
        <v>6.908450704225352</v>
      </c>
      <c r="J61" s="65"/>
      <c r="K61" s="64"/>
      <c r="L61" s="64"/>
      <c r="M61" s="64"/>
      <c r="N61" s="66"/>
    </row>
    <row r="62" spans="2:17" x14ac:dyDescent="0.25">
      <c r="C62" s="81" t="s">
        <v>6</v>
      </c>
      <c r="D62" s="64"/>
      <c r="E62" s="64"/>
      <c r="F62" s="64"/>
      <c r="G62" s="64">
        <f t="shared" si="22"/>
        <v>4.943661971830986</v>
      </c>
      <c r="H62" s="64">
        <f t="shared" si="22"/>
        <v>4.0088028169014081</v>
      </c>
      <c r="I62" s="64">
        <f t="shared" si="22"/>
        <v>4.056338028169014</v>
      </c>
      <c r="J62" s="65"/>
      <c r="K62" s="64"/>
      <c r="L62" s="64"/>
      <c r="M62" s="64"/>
      <c r="N62" s="66"/>
    </row>
    <row r="63" spans="2:17" x14ac:dyDescent="0.25">
      <c r="C63" s="81" t="s">
        <v>7</v>
      </c>
      <c r="D63" s="64"/>
      <c r="E63" s="64"/>
      <c r="F63" s="64"/>
      <c r="G63" s="64"/>
      <c r="H63" s="64">
        <f t="shared" si="22"/>
        <v>6.670774647887324</v>
      </c>
      <c r="I63" s="64">
        <f t="shared" si="22"/>
        <v>9</v>
      </c>
      <c r="J63" s="65"/>
      <c r="K63" s="64"/>
      <c r="L63" s="64"/>
      <c r="M63" s="64"/>
      <c r="N63" s="66"/>
    </row>
    <row r="64" spans="2:17" x14ac:dyDescent="0.25">
      <c r="C64" s="81" t="s">
        <v>8</v>
      </c>
      <c r="D64" s="64"/>
      <c r="E64" s="64"/>
      <c r="F64" s="64"/>
      <c r="G64" s="64"/>
      <c r="H64" s="64"/>
      <c r="I64" s="64">
        <f t="shared" si="22"/>
        <v>1.7904929577464788</v>
      </c>
      <c r="J64" s="65"/>
      <c r="K64" s="64"/>
      <c r="L64" s="64"/>
      <c r="M64" s="64"/>
      <c r="N64" s="66"/>
    </row>
    <row r="65" spans="2:14" ht="15.75" thickBot="1" x14ac:dyDescent="0.3">
      <c r="C65" s="82" t="s">
        <v>9</v>
      </c>
      <c r="D65" s="68"/>
      <c r="E65" s="68"/>
      <c r="F65" s="68"/>
      <c r="G65" s="68"/>
      <c r="H65" s="68"/>
      <c r="I65" s="68"/>
      <c r="J65" s="69"/>
      <c r="K65" s="68"/>
      <c r="L65" s="68"/>
      <c r="M65" s="68"/>
      <c r="N65" s="70"/>
    </row>
    <row r="66" spans="2:14" ht="15.75" thickBot="1" x14ac:dyDescent="0.3"/>
    <row r="67" spans="2:14" ht="15.75" thickBot="1" x14ac:dyDescent="0.3">
      <c r="L67" s="76" t="s">
        <v>24</v>
      </c>
      <c r="M67" s="77"/>
    </row>
    <row r="68" spans="2:14" ht="15.75" thickBot="1" x14ac:dyDescent="0.3">
      <c r="C68" s="76" t="s">
        <v>24</v>
      </c>
      <c r="D68" s="77"/>
      <c r="G68" s="76" t="s">
        <v>27</v>
      </c>
      <c r="H68" s="77"/>
    </row>
    <row r="69" spans="2:14" ht="15.75" thickBot="1" x14ac:dyDescent="0.3"/>
    <row r="70" spans="2:14" ht="15.75" thickBot="1" x14ac:dyDescent="0.3">
      <c r="C70" s="83" t="s">
        <v>25</v>
      </c>
      <c r="D70" s="84" t="s">
        <v>26</v>
      </c>
      <c r="G70" s="83" t="s">
        <v>25</v>
      </c>
      <c r="H70" s="84" t="s">
        <v>26</v>
      </c>
    </row>
    <row r="71" spans="2:14" x14ac:dyDescent="0.25">
      <c r="B71" s="78" t="s">
        <v>0</v>
      </c>
      <c r="C71" s="85">
        <v>4</v>
      </c>
      <c r="D71" s="17">
        <v>4</v>
      </c>
      <c r="F71" s="78" t="s">
        <v>0</v>
      </c>
      <c r="G71" s="103">
        <v>6.6186471348081968</v>
      </c>
      <c r="H71" s="104">
        <v>4.4745304604238738</v>
      </c>
    </row>
    <row r="72" spans="2:14" x14ac:dyDescent="0.25">
      <c r="B72" s="79" t="s">
        <v>19</v>
      </c>
      <c r="C72" s="51">
        <f>+J56</f>
        <v>6.7067307692307692</v>
      </c>
      <c r="D72" s="13">
        <v>0</v>
      </c>
      <c r="F72" s="79" t="s">
        <v>19</v>
      </c>
      <c r="G72" s="32">
        <v>5.0556517122172595</v>
      </c>
      <c r="H72" s="33">
        <v>7.8614277392071665</v>
      </c>
    </row>
    <row r="73" spans="2:14" x14ac:dyDescent="0.25">
      <c r="B73" s="79" t="s">
        <v>1</v>
      </c>
      <c r="C73" s="11">
        <v>0</v>
      </c>
      <c r="D73" s="52">
        <f>+J57</f>
        <v>3.0144230769230771</v>
      </c>
      <c r="F73" s="79" t="s">
        <v>1</v>
      </c>
      <c r="G73" s="32">
        <v>4.823984676930821</v>
      </c>
      <c r="H73" s="33">
        <v>4.2987290751244389</v>
      </c>
    </row>
    <row r="74" spans="2:14" x14ac:dyDescent="0.25">
      <c r="B74" s="79" t="s">
        <v>2</v>
      </c>
      <c r="C74" s="51">
        <f>+J58</f>
        <v>7.4567307692307692</v>
      </c>
      <c r="D74" s="13">
        <v>0</v>
      </c>
      <c r="F74" s="79" t="s">
        <v>2</v>
      </c>
      <c r="G74" s="32">
        <v>2.7325063616523271</v>
      </c>
      <c r="H74" s="33">
        <v>5.5713910759713254</v>
      </c>
    </row>
    <row r="75" spans="2:14" ht="15.75" thickBot="1" x14ac:dyDescent="0.3">
      <c r="B75" s="80" t="s">
        <v>3</v>
      </c>
      <c r="C75" s="11">
        <v>0</v>
      </c>
      <c r="D75" s="52">
        <f>+J59</f>
        <v>3.5336538461538463</v>
      </c>
      <c r="F75" s="80" t="s">
        <v>3</v>
      </c>
      <c r="G75" s="32">
        <v>3.8142110322502476</v>
      </c>
      <c r="H75" s="33">
        <v>3.5657313327598179</v>
      </c>
    </row>
    <row r="76" spans="2:14" x14ac:dyDescent="0.25">
      <c r="B76" s="81" t="s">
        <v>4</v>
      </c>
      <c r="C76" s="51">
        <f>+D55</f>
        <v>1</v>
      </c>
      <c r="D76" s="13">
        <v>0</v>
      </c>
      <c r="F76" s="81" t="s">
        <v>4</v>
      </c>
      <c r="G76" s="32">
        <v>7.361615237446272</v>
      </c>
      <c r="H76" s="33">
        <v>5.4010056666370527</v>
      </c>
    </row>
    <row r="77" spans="2:14" x14ac:dyDescent="0.25">
      <c r="B77" s="81" t="s">
        <v>5</v>
      </c>
      <c r="C77" s="11">
        <v>0</v>
      </c>
      <c r="D77" s="52">
        <f>+E55</f>
        <v>8</v>
      </c>
      <c r="F77" s="81" t="s">
        <v>5</v>
      </c>
      <c r="G77" s="32">
        <v>2.5879754608643988</v>
      </c>
      <c r="H77" s="33">
        <v>6.730972400950729</v>
      </c>
    </row>
    <row r="78" spans="2:14" x14ac:dyDescent="0.25">
      <c r="B78" s="81" t="s">
        <v>6</v>
      </c>
      <c r="C78" s="51">
        <f>+F55</f>
        <v>3</v>
      </c>
      <c r="D78" s="13">
        <v>0</v>
      </c>
      <c r="F78" s="81" t="s">
        <v>6</v>
      </c>
      <c r="G78" s="32">
        <v>4.6374581583916292</v>
      </c>
      <c r="H78" s="33">
        <v>5.658175327423951</v>
      </c>
    </row>
    <row r="79" spans="2:14" x14ac:dyDescent="0.25">
      <c r="B79" s="81" t="s">
        <v>7</v>
      </c>
      <c r="C79" s="11">
        <v>0</v>
      </c>
      <c r="D79" s="52">
        <f>+G55</f>
        <v>5</v>
      </c>
      <c r="F79" s="81" t="s">
        <v>7</v>
      </c>
      <c r="G79" s="32">
        <v>6.3284875007255961</v>
      </c>
      <c r="H79" s="33">
        <v>7.5083715394689383</v>
      </c>
    </row>
    <row r="80" spans="2:14" x14ac:dyDescent="0.25">
      <c r="B80" s="81" t="s">
        <v>8</v>
      </c>
      <c r="C80" s="51">
        <f>+H55</f>
        <v>1.5</v>
      </c>
      <c r="D80" s="13">
        <v>0</v>
      </c>
      <c r="F80" s="81" t="s">
        <v>8</v>
      </c>
      <c r="G80" s="32">
        <v>6.1011698612162144</v>
      </c>
      <c r="H80" s="33">
        <v>3.7718204767829504</v>
      </c>
    </row>
    <row r="81" spans="2:24" ht="15.75" thickBot="1" x14ac:dyDescent="0.3">
      <c r="B81" s="82" t="s">
        <v>9</v>
      </c>
      <c r="C81" s="14">
        <v>0</v>
      </c>
      <c r="D81" s="53">
        <f>+I55</f>
        <v>4</v>
      </c>
      <c r="F81" s="82" t="s">
        <v>9</v>
      </c>
      <c r="G81" s="34">
        <v>4.5334463758554095</v>
      </c>
      <c r="H81" s="35">
        <v>3.104333002188048</v>
      </c>
    </row>
    <row r="83" spans="2:24" ht="15.75" thickBot="1" x14ac:dyDescent="0.3"/>
    <row r="84" spans="2:24" ht="15.75" thickBot="1" x14ac:dyDescent="0.3">
      <c r="C84" s="89"/>
      <c r="D84" s="86" t="s">
        <v>4</v>
      </c>
      <c r="E84" s="86" t="s">
        <v>5</v>
      </c>
      <c r="F84" s="86" t="s">
        <v>6</v>
      </c>
      <c r="G84" s="86" t="s">
        <v>7</v>
      </c>
      <c r="H84" s="86" t="s">
        <v>8</v>
      </c>
      <c r="I84" s="86" t="s">
        <v>9</v>
      </c>
      <c r="J84" s="56" t="s">
        <v>0</v>
      </c>
      <c r="K84" s="57" t="s">
        <v>19</v>
      </c>
      <c r="L84" s="57" t="s">
        <v>1</v>
      </c>
      <c r="M84" s="57" t="s">
        <v>2</v>
      </c>
      <c r="N84" s="58" t="s">
        <v>3</v>
      </c>
    </row>
    <row r="85" spans="2:24" ht="15.75" thickBot="1" x14ac:dyDescent="0.3">
      <c r="B85" s="73" t="s">
        <v>28</v>
      </c>
      <c r="C85" s="78" t="s">
        <v>0</v>
      </c>
      <c r="D85" s="60">
        <f>SUMXMY2(G71:H71,G$76:H$76)</f>
        <v>1.410357909265374</v>
      </c>
      <c r="E85" s="60">
        <f>SUMXMY2(G71:H71,G$77:H$77)</f>
        <v>21.337844374101504</v>
      </c>
      <c r="F85" s="60">
        <f>SUMXMY2(G71:H71,G$78:H$78)</f>
        <v>5.3261249314501571</v>
      </c>
      <c r="G85" s="60">
        <f>SUMXMY2(G71:H71,G$79:H$79)</f>
        <v>9.2883843061522704</v>
      </c>
      <c r="H85" s="60">
        <f>SUMXMY2(G71:H71,G$80:H$80)</f>
        <v>0.76158404979281824</v>
      </c>
      <c r="I85" s="62">
        <f>SUMXMY2(G71:H71,G$81:H$81)</f>
        <v>6.2255032796931982</v>
      </c>
      <c r="J85" s="61"/>
      <c r="K85" s="60"/>
      <c r="L85" s="60"/>
      <c r="M85" s="60"/>
      <c r="N85" s="62"/>
      <c r="R85" s="125" t="s">
        <v>14</v>
      </c>
      <c r="S85" s="126"/>
      <c r="T85" s="126"/>
      <c r="U85" s="126"/>
      <c r="V85" s="126"/>
      <c r="W85" s="126"/>
      <c r="X85" s="127"/>
    </row>
    <row r="86" spans="2:24" ht="15.75" thickBot="1" x14ac:dyDescent="0.3">
      <c r="B86" s="74" t="s">
        <v>22</v>
      </c>
      <c r="C86" s="79" t="s">
        <v>19</v>
      </c>
      <c r="D86" s="64">
        <f t="shared" ref="D86:D89" si="23">SUMXMY2(G72:H72,G$76:H$76)</f>
        <v>11.371144554876828</v>
      </c>
      <c r="E86" s="64">
        <f t="shared" ref="E86:E89" si="24">SUMXMY2(G72:H72,G$77:H$77)</f>
        <v>7.3673553532833838</v>
      </c>
      <c r="F86" s="64">
        <f t="shared" ref="F86:F89" si="25">SUMXMY2(G72:H72,G$78:H$78)</f>
        <v>5.0292070384898668</v>
      </c>
      <c r="G86" s="64">
        <f t="shared" ref="G86:G89" si="26">SUMXMY2(G72:H72,G$79:H$79)</f>
        <v>1.7447596246812387</v>
      </c>
      <c r="H86" s="64">
        <f t="shared" ref="H86:H89" si="27">SUMXMY2(G72:H72,G$80:H$80)</f>
        <v>17.817995760759096</v>
      </c>
      <c r="I86" s="66">
        <f t="shared" ref="I86:I89" si="28">SUMXMY2(G72:H72,G$81:H$81)</f>
        <v>22.902648750299786</v>
      </c>
      <c r="J86" s="65">
        <f>SUMXMY2(G$71:H$71,G72:H72)</f>
        <v>13.914027868069896</v>
      </c>
      <c r="K86" s="64"/>
      <c r="L86" s="64"/>
      <c r="M86" s="64"/>
      <c r="N86" s="66"/>
      <c r="R86" s="4"/>
      <c r="S86" s="8" t="s">
        <v>4</v>
      </c>
      <c r="T86" s="22" t="s">
        <v>5</v>
      </c>
      <c r="U86" s="22" t="s">
        <v>6</v>
      </c>
      <c r="V86" s="22" t="s">
        <v>7</v>
      </c>
      <c r="W86" s="22" t="s">
        <v>8</v>
      </c>
      <c r="X86" s="23" t="s">
        <v>9</v>
      </c>
    </row>
    <row r="87" spans="2:24" ht="15.75" thickBot="1" x14ac:dyDescent="0.3">
      <c r="B87" s="75" t="s">
        <v>23</v>
      </c>
      <c r="C87" s="79" t="s">
        <v>1</v>
      </c>
      <c r="D87" s="64">
        <f t="shared" si="23"/>
        <v>7.6545825458586272</v>
      </c>
      <c r="E87" s="64">
        <f t="shared" si="24"/>
        <v>10.915544810360508</v>
      </c>
      <c r="F87" s="64">
        <f>SUMXMY2(G73:H73,G$78:H$78)</f>
        <v>1.8828862550095402</v>
      </c>
      <c r="G87" s="64">
        <f t="shared" si="26"/>
        <v>12.565333495729883</v>
      </c>
      <c r="H87" s="64">
        <f t="shared" si="27"/>
        <v>1.9088346659643063</v>
      </c>
      <c r="I87" s="66">
        <f t="shared" si="28"/>
        <v>1.510994483437659</v>
      </c>
      <c r="J87" s="65">
        <f t="shared" ref="J87:J89" si="29">SUMXMY2(G$71:H$71,G73:H73)</f>
        <v>3.2517194647876639</v>
      </c>
      <c r="K87" s="64">
        <f>SUMXMY2(G$72:H$72,G73:H73)</f>
        <v>12.74649138629526</v>
      </c>
      <c r="L87" s="64"/>
      <c r="M87" s="64"/>
      <c r="N87" s="66"/>
      <c r="R87" s="7" t="s">
        <v>0</v>
      </c>
      <c r="S87" s="106">
        <v>9</v>
      </c>
      <c r="T87" s="112">
        <v>2</v>
      </c>
      <c r="U87" s="110">
        <v>7</v>
      </c>
      <c r="V87" s="12">
        <v>5</v>
      </c>
      <c r="W87" s="107">
        <v>8.5</v>
      </c>
      <c r="X87" s="13">
        <v>6</v>
      </c>
    </row>
    <row r="88" spans="2:24" x14ac:dyDescent="0.25">
      <c r="C88" s="79" t="s">
        <v>2</v>
      </c>
      <c r="D88" s="64">
        <f t="shared" si="23"/>
        <v>21.457680171668283</v>
      </c>
      <c r="E88" s="64">
        <f>SUMXMY2(G74:H74,G$77:H$77)</f>
        <v>1.3655180305235592</v>
      </c>
      <c r="F88" s="64">
        <f t="shared" si="25"/>
        <v>3.6363728542004883</v>
      </c>
      <c r="G88" s="64">
        <f t="shared" si="26"/>
        <v>16.682973668542111</v>
      </c>
      <c r="H88" s="64">
        <f t="shared" si="27"/>
        <v>14.586348114757223</v>
      </c>
      <c r="I88" s="66">
        <f t="shared" si="28"/>
        <v>9.3297604741770535</v>
      </c>
      <c r="J88" s="65">
        <f>SUMXMY2(G$71:H$71,G74:H74)</f>
        <v>16.305193318723635</v>
      </c>
      <c r="K88" s="64">
        <f t="shared" ref="K88:K89" si="30">SUMXMY2(G$72:H$72,G74:H74)</f>
        <v>10.641272238815809</v>
      </c>
      <c r="L88" s="64">
        <f>SUMXMY2(G$73:H$73,G74:H74)</f>
        <v>5.9939501116797675</v>
      </c>
      <c r="M88" s="64"/>
      <c r="N88" s="66"/>
      <c r="R88" s="7" t="s">
        <v>19</v>
      </c>
      <c r="S88" s="11">
        <v>5</v>
      </c>
      <c r="T88" s="12">
        <v>6</v>
      </c>
      <c r="U88" s="110">
        <v>8</v>
      </c>
      <c r="V88" s="107">
        <v>9</v>
      </c>
      <c r="W88" s="12">
        <v>2</v>
      </c>
      <c r="X88" s="113">
        <v>1</v>
      </c>
    </row>
    <row r="89" spans="2:24" ht="15.75" thickBot="1" x14ac:dyDescent="0.3">
      <c r="C89" s="80" t="s">
        <v>3</v>
      </c>
      <c r="D89" s="68">
        <f t="shared" si="23"/>
        <v>15.952308475630966</v>
      </c>
      <c r="E89" s="68">
        <f t="shared" si="24"/>
        <v>11.522404696294318</v>
      </c>
      <c r="F89" s="68">
        <f t="shared" si="25"/>
        <v>5.0560577015060391</v>
      </c>
      <c r="G89" s="68">
        <f t="shared" si="26"/>
        <v>21.865997959488205</v>
      </c>
      <c r="H89" s="68">
        <f t="shared" si="27"/>
        <v>5.2726534206695739</v>
      </c>
      <c r="I89" s="70">
        <f t="shared" si="28"/>
        <v>0.7301878989452516</v>
      </c>
      <c r="J89" s="69">
        <f t="shared" si="29"/>
        <v>8.6907777077733694</v>
      </c>
      <c r="K89" s="68">
        <f t="shared" si="30"/>
        <v>19.99418257824162</v>
      </c>
      <c r="L89" s="68">
        <f>SUMXMY2(G$73:H$73,G75:H75)</f>
        <v>1.5569285038031202</v>
      </c>
      <c r="M89" s="68">
        <f>SUMXMY2(G74:H74,G75:H75)</f>
        <v>5.1927559999326061</v>
      </c>
      <c r="N89" s="70"/>
      <c r="R89" s="7" t="s">
        <v>1</v>
      </c>
      <c r="S89" s="11">
        <v>4</v>
      </c>
      <c r="T89" s="12">
        <v>3</v>
      </c>
      <c r="U89" s="110">
        <v>8</v>
      </c>
      <c r="V89" s="12">
        <v>7</v>
      </c>
      <c r="W89" s="12">
        <v>5</v>
      </c>
      <c r="X89" s="108">
        <v>9</v>
      </c>
    </row>
    <row r="90" spans="2:24" x14ac:dyDescent="0.25">
      <c r="C90" s="81" t="s">
        <v>4</v>
      </c>
      <c r="D90" s="64"/>
      <c r="E90" s="64">
        <f>SUMXMY2($G76:$H76,G77:H77)</f>
        <v>24.556448230945627</v>
      </c>
      <c r="F90" s="64">
        <f>SUMXMY2(G76:H76,G78:H78)</f>
        <v>7.487168025792772</v>
      </c>
      <c r="G90" s="64">
        <f>SUMXMY2(G76:H76,G79:H79)</f>
        <v>5.5083438423580819</v>
      </c>
      <c r="H90" s="64">
        <f>SUMXMY2(G76:H76,G80:H80)</f>
        <v>4.242966929299679</v>
      </c>
      <c r="I90" s="64">
        <f>SUMXMY2(G76:H76,G81:H81)</f>
        <v>13.273244437299446</v>
      </c>
      <c r="J90" s="65"/>
      <c r="K90" s="64"/>
      <c r="L90" s="64"/>
      <c r="M90" s="64"/>
      <c r="N90" s="66"/>
      <c r="R90" s="7" t="s">
        <v>2</v>
      </c>
      <c r="S90" s="114">
        <v>2</v>
      </c>
      <c r="T90" s="107">
        <v>9</v>
      </c>
      <c r="U90" s="110">
        <v>8</v>
      </c>
      <c r="V90" s="112">
        <v>2</v>
      </c>
      <c r="W90" s="12">
        <v>4</v>
      </c>
      <c r="X90" s="13">
        <v>5</v>
      </c>
    </row>
    <row r="91" spans="2:24" ht="15.75" thickBot="1" x14ac:dyDescent="0.3">
      <c r="C91" s="81" t="s">
        <v>5</v>
      </c>
      <c r="D91" s="64"/>
      <c r="E91" s="64"/>
      <c r="F91" s="64">
        <f>SUMXMY2(G77:H77,G78:H78)</f>
        <v>5.3512728884311125</v>
      </c>
      <c r="G91" s="64">
        <f>SUMXMY2(G77:H77,G79:H79)</f>
        <v>14.595779740915429</v>
      </c>
      <c r="H91" s="64">
        <f>SUMXMY2(G77:H77,G80:H80)</f>
        <v>21.099115004969221</v>
      </c>
      <c r="I91" s="64">
        <f>SUMXMY2(G77:H77,G81:H81)</f>
        <v>16.937370409733703</v>
      </c>
      <c r="J91" s="65"/>
      <c r="K91" s="64"/>
      <c r="L91" s="64"/>
      <c r="M91" s="64"/>
      <c r="N91" s="66"/>
      <c r="R91" s="8" t="s">
        <v>3</v>
      </c>
      <c r="S91" s="14">
        <v>4</v>
      </c>
      <c r="T91" s="15">
        <v>5</v>
      </c>
      <c r="U91" s="111">
        <v>7</v>
      </c>
      <c r="V91" s="115">
        <v>1</v>
      </c>
      <c r="W91" s="15">
        <v>7</v>
      </c>
      <c r="X91" s="109">
        <v>9</v>
      </c>
    </row>
    <row r="92" spans="2:24" x14ac:dyDescent="0.25">
      <c r="C92" s="81" t="s">
        <v>6</v>
      </c>
      <c r="D92" s="64"/>
      <c r="E92" s="64"/>
      <c r="F92" s="64"/>
      <c r="G92" s="64">
        <f>SUMXMY2(G78:H78,G79:H79)</f>
        <v>6.2828062597000685</v>
      </c>
      <c r="H92" s="64">
        <f>SUMXMY2(G78:H78,G80:H80)</f>
        <v>5.7007865715224781</v>
      </c>
      <c r="I92" s="64">
        <f>SUMXMY2(G78:H78,G81:H81)</f>
        <v>6.5329290730726859</v>
      </c>
      <c r="J92" s="65"/>
      <c r="K92" s="64"/>
      <c r="L92" s="64"/>
      <c r="M92" s="64"/>
      <c r="N92" s="66"/>
      <c r="R92" s="9" t="s">
        <v>12</v>
      </c>
      <c r="S92" s="18">
        <v>4.8</v>
      </c>
      <c r="T92" s="18">
        <v>5</v>
      </c>
      <c r="U92" s="18">
        <v>7.6</v>
      </c>
      <c r="V92" s="18">
        <v>4.8</v>
      </c>
      <c r="W92" s="18">
        <v>5.3</v>
      </c>
      <c r="X92" s="19">
        <v>6</v>
      </c>
    </row>
    <row r="93" spans="2:24" ht="15.75" thickBot="1" x14ac:dyDescent="0.3">
      <c r="C93" s="81" t="s">
        <v>7</v>
      </c>
      <c r="D93" s="64"/>
      <c r="E93" s="64"/>
      <c r="F93" s="64"/>
      <c r="G93" s="64"/>
      <c r="H93" s="64">
        <f>SUMXMY2(G79:H79,G80:H80)</f>
        <v>14.013487153291901</v>
      </c>
      <c r="I93" s="64">
        <f>SUMXMY2(G79:H79,G81:H81)</f>
        <v>22.617728077830424</v>
      </c>
      <c r="J93" s="65"/>
      <c r="K93" s="64"/>
      <c r="L93" s="64"/>
      <c r="M93" s="64"/>
      <c r="N93" s="66"/>
      <c r="R93" s="10" t="s">
        <v>13</v>
      </c>
      <c r="S93" s="20">
        <v>2.5884358211089569</v>
      </c>
      <c r="T93" s="20">
        <v>2.7386127875258306</v>
      </c>
      <c r="U93" s="20">
        <v>0.54772255750516607</v>
      </c>
      <c r="V93" s="20">
        <v>3.3466401061363023</v>
      </c>
      <c r="W93" s="20">
        <v>2.5396850198400593</v>
      </c>
      <c r="X93" s="21">
        <v>3.3166247903553998</v>
      </c>
    </row>
    <row r="94" spans="2:24" x14ac:dyDescent="0.25">
      <c r="C94" s="81" t="s">
        <v>8</v>
      </c>
      <c r="D94" s="64"/>
      <c r="E94" s="64"/>
      <c r="F94" s="64"/>
      <c r="G94" s="64"/>
      <c r="H94" s="64"/>
      <c r="I94" s="64">
        <f>SUMXMY2(G80:H80,G81:H81)</f>
        <v>2.9032964552929101</v>
      </c>
      <c r="J94" s="65"/>
      <c r="K94" s="64"/>
      <c r="L94" s="64"/>
      <c r="M94" s="64"/>
      <c r="N94" s="66"/>
    </row>
    <row r="95" spans="2:24" ht="15.75" thickBot="1" x14ac:dyDescent="0.3">
      <c r="C95" s="82" t="s">
        <v>9</v>
      </c>
      <c r="D95" s="68"/>
      <c r="E95" s="68"/>
      <c r="F95" s="68"/>
      <c r="G95" s="68"/>
      <c r="H95" s="68"/>
      <c r="I95" s="68"/>
      <c r="J95" s="69"/>
      <c r="K95" s="68"/>
      <c r="L95" s="68"/>
      <c r="M95" s="68"/>
      <c r="N95" s="70"/>
    </row>
    <row r="98" spans="2:14" ht="15.75" thickBot="1" x14ac:dyDescent="0.3"/>
    <row r="99" spans="2:14" ht="15.75" thickBot="1" x14ac:dyDescent="0.3">
      <c r="C99" s="54"/>
      <c r="D99" s="87" t="s">
        <v>4</v>
      </c>
      <c r="E99" s="55" t="s">
        <v>5</v>
      </c>
      <c r="F99" s="55" t="s">
        <v>6</v>
      </c>
      <c r="G99" s="55" t="s">
        <v>7</v>
      </c>
      <c r="H99" s="55" t="s">
        <v>8</v>
      </c>
      <c r="I99" s="88" t="s">
        <v>9</v>
      </c>
      <c r="J99" s="57" t="s">
        <v>0</v>
      </c>
      <c r="K99" s="57" t="s">
        <v>19</v>
      </c>
      <c r="L99" s="57" t="s">
        <v>1</v>
      </c>
      <c r="M99" s="57" t="s">
        <v>2</v>
      </c>
      <c r="N99" s="58" t="s">
        <v>3</v>
      </c>
    </row>
    <row r="100" spans="2:14" x14ac:dyDescent="0.25">
      <c r="B100" s="91" t="s">
        <v>21</v>
      </c>
      <c r="C100" s="59" t="s">
        <v>0</v>
      </c>
      <c r="D100" s="61">
        <f t="shared" ref="D100:N100" si="31">IF(D55&lt;&gt;"",_xlfn.RANK.EQ(D55,finaldata,1),"")</f>
        <v>1</v>
      </c>
      <c r="E100" s="60">
        <f t="shared" si="31"/>
        <v>48</v>
      </c>
      <c r="F100" s="60">
        <f t="shared" si="31"/>
        <v>14</v>
      </c>
      <c r="G100" s="60">
        <f t="shared" si="31"/>
        <v>29</v>
      </c>
      <c r="H100" s="60">
        <f t="shared" si="31"/>
        <v>7</v>
      </c>
      <c r="I100" s="62">
        <f t="shared" si="31"/>
        <v>22</v>
      </c>
      <c r="J100" s="60" t="str">
        <f t="shared" si="31"/>
        <v/>
      </c>
      <c r="K100" s="60" t="str">
        <f t="shared" si="31"/>
        <v/>
      </c>
      <c r="L100" s="60" t="str">
        <f t="shared" si="31"/>
        <v/>
      </c>
      <c r="M100" s="60" t="str">
        <f t="shared" si="31"/>
        <v/>
      </c>
      <c r="N100" s="62" t="str">
        <f t="shared" si="31"/>
        <v/>
      </c>
    </row>
    <row r="101" spans="2:14" x14ac:dyDescent="0.25">
      <c r="B101" s="92" t="s">
        <v>22</v>
      </c>
      <c r="C101" s="63" t="s">
        <v>19</v>
      </c>
      <c r="D101" s="65">
        <f t="shared" ref="D101:N101" si="32">IF(D56&lt;&gt;"",_xlfn.RANK.EQ(D56,finaldata,1),"")</f>
        <v>29</v>
      </c>
      <c r="E101" s="64">
        <f t="shared" si="32"/>
        <v>22</v>
      </c>
      <c r="F101" s="64">
        <f t="shared" si="32"/>
        <v>9</v>
      </c>
      <c r="G101" s="64">
        <f t="shared" si="32"/>
        <v>1</v>
      </c>
      <c r="H101" s="64">
        <f t="shared" si="32"/>
        <v>48</v>
      </c>
      <c r="I101" s="66">
        <f t="shared" si="32"/>
        <v>52</v>
      </c>
      <c r="J101" s="64">
        <f t="shared" si="32"/>
        <v>44</v>
      </c>
      <c r="K101" s="64" t="str">
        <f t="shared" si="32"/>
        <v/>
      </c>
      <c r="L101" s="64" t="str">
        <f t="shared" si="32"/>
        <v/>
      </c>
      <c r="M101" s="64" t="str">
        <f t="shared" si="32"/>
        <v/>
      </c>
      <c r="N101" s="66" t="str">
        <f t="shared" si="32"/>
        <v/>
      </c>
    </row>
    <row r="102" spans="2:14" ht="15.75" thickBot="1" x14ac:dyDescent="0.3">
      <c r="B102" s="93" t="s">
        <v>29</v>
      </c>
      <c r="C102" s="63" t="s">
        <v>1</v>
      </c>
      <c r="D102" s="65">
        <f t="shared" ref="D102:N102" si="33">IF(D57&lt;&gt;"",_xlfn.RANK.EQ(D57,finaldata,1),"")</f>
        <v>38</v>
      </c>
      <c r="E102" s="64">
        <f t="shared" si="33"/>
        <v>46</v>
      </c>
      <c r="F102" s="64">
        <f t="shared" si="33"/>
        <v>9</v>
      </c>
      <c r="G102" s="64">
        <f t="shared" si="33"/>
        <v>14</v>
      </c>
      <c r="H102" s="64">
        <f t="shared" si="33"/>
        <v>29</v>
      </c>
      <c r="I102" s="66">
        <f t="shared" si="33"/>
        <v>1</v>
      </c>
      <c r="J102" s="64">
        <f t="shared" si="33"/>
        <v>18</v>
      </c>
      <c r="K102" s="64">
        <f t="shared" si="33"/>
        <v>34</v>
      </c>
      <c r="L102" s="64" t="str">
        <f t="shared" si="33"/>
        <v/>
      </c>
      <c r="M102" s="64" t="str">
        <f t="shared" si="33"/>
        <v/>
      </c>
      <c r="N102" s="66" t="str">
        <f t="shared" si="33"/>
        <v/>
      </c>
    </row>
    <row r="103" spans="2:14" x14ac:dyDescent="0.25">
      <c r="C103" s="63" t="s">
        <v>2</v>
      </c>
      <c r="D103" s="65">
        <f t="shared" ref="D103:N103" si="34">IF(D58&lt;&gt;"",_xlfn.RANK.EQ(D58,finaldata,1),"")</f>
        <v>48</v>
      </c>
      <c r="E103" s="64">
        <f t="shared" si="34"/>
        <v>1</v>
      </c>
      <c r="F103" s="64">
        <f t="shared" si="34"/>
        <v>9</v>
      </c>
      <c r="G103" s="64">
        <f t="shared" si="34"/>
        <v>48</v>
      </c>
      <c r="H103" s="64">
        <f t="shared" si="34"/>
        <v>38</v>
      </c>
      <c r="I103" s="66">
        <f t="shared" si="34"/>
        <v>29</v>
      </c>
      <c r="J103" s="64">
        <f t="shared" si="34"/>
        <v>47</v>
      </c>
      <c r="K103" s="64">
        <f t="shared" si="34"/>
        <v>34</v>
      </c>
      <c r="L103" s="64">
        <f t="shared" si="34"/>
        <v>27</v>
      </c>
      <c r="M103" s="64" t="str">
        <f t="shared" si="34"/>
        <v/>
      </c>
      <c r="N103" s="66" t="str">
        <f t="shared" si="34"/>
        <v/>
      </c>
    </row>
    <row r="104" spans="2:14" ht="15.75" thickBot="1" x14ac:dyDescent="0.3">
      <c r="C104" s="67" t="s">
        <v>3</v>
      </c>
      <c r="D104" s="69">
        <f t="shared" ref="D104:N104" si="35">IF(D59&lt;&gt;"",_xlfn.RANK.EQ(D59,finaldata,1),"")</f>
        <v>38</v>
      </c>
      <c r="E104" s="68">
        <f t="shared" si="35"/>
        <v>29</v>
      </c>
      <c r="F104" s="68">
        <f t="shared" si="35"/>
        <v>14</v>
      </c>
      <c r="G104" s="68">
        <f t="shared" si="35"/>
        <v>52</v>
      </c>
      <c r="H104" s="68">
        <f t="shared" si="35"/>
        <v>14</v>
      </c>
      <c r="I104" s="70">
        <f t="shared" si="35"/>
        <v>1</v>
      </c>
      <c r="J104" s="68">
        <f t="shared" si="35"/>
        <v>20</v>
      </c>
      <c r="K104" s="68">
        <f t="shared" si="35"/>
        <v>52</v>
      </c>
      <c r="L104" s="68">
        <f t="shared" si="35"/>
        <v>12</v>
      </c>
      <c r="M104" s="68">
        <f t="shared" si="35"/>
        <v>13</v>
      </c>
      <c r="N104" s="70" t="str">
        <f t="shared" si="35"/>
        <v/>
      </c>
    </row>
    <row r="105" spans="2:14" x14ac:dyDescent="0.25">
      <c r="C105" s="71" t="s">
        <v>4</v>
      </c>
      <c r="D105" s="65" t="str">
        <f t="shared" ref="D105:N105" si="36">IF(D60&lt;&gt;"",_xlfn.RANK.EQ(D60,finaldata,1),"")</f>
        <v/>
      </c>
      <c r="E105" s="64">
        <f t="shared" si="36"/>
        <v>42</v>
      </c>
      <c r="F105" s="64">
        <f t="shared" si="36"/>
        <v>26</v>
      </c>
      <c r="G105" s="64">
        <f t="shared" si="36"/>
        <v>19</v>
      </c>
      <c r="H105" s="64">
        <f t="shared" si="36"/>
        <v>6</v>
      </c>
      <c r="I105" s="66">
        <f t="shared" si="36"/>
        <v>36</v>
      </c>
      <c r="J105" s="64" t="str">
        <f t="shared" si="36"/>
        <v/>
      </c>
      <c r="K105" s="64" t="str">
        <f t="shared" si="36"/>
        <v/>
      </c>
      <c r="L105" s="64" t="str">
        <f t="shared" si="36"/>
        <v/>
      </c>
      <c r="M105" s="64" t="str">
        <f t="shared" si="36"/>
        <v/>
      </c>
      <c r="N105" s="66" t="str">
        <f t="shared" si="36"/>
        <v/>
      </c>
    </row>
    <row r="106" spans="2:14" x14ac:dyDescent="0.25">
      <c r="C106" s="71" t="s">
        <v>5</v>
      </c>
      <c r="D106" s="65" t="str">
        <f t="shared" ref="D106:N106" si="37">IF(D61&lt;&gt;"",_xlfn.RANK.EQ(D61,finaldata,1),"")</f>
        <v/>
      </c>
      <c r="E106" s="64" t="str">
        <f t="shared" si="37"/>
        <v/>
      </c>
      <c r="F106" s="64">
        <f t="shared" si="37"/>
        <v>21</v>
      </c>
      <c r="G106" s="64">
        <f t="shared" si="37"/>
        <v>41</v>
      </c>
      <c r="H106" s="64">
        <f t="shared" si="37"/>
        <v>37</v>
      </c>
      <c r="I106" s="66">
        <f t="shared" si="37"/>
        <v>45</v>
      </c>
      <c r="J106" s="64" t="str">
        <f t="shared" si="37"/>
        <v/>
      </c>
      <c r="K106" s="64" t="str">
        <f t="shared" si="37"/>
        <v/>
      </c>
      <c r="L106" s="64" t="str">
        <f t="shared" si="37"/>
        <v/>
      </c>
      <c r="M106" s="64" t="str">
        <f t="shared" si="37"/>
        <v/>
      </c>
      <c r="N106" s="66" t="str">
        <f t="shared" si="37"/>
        <v/>
      </c>
    </row>
    <row r="107" spans="2:14" x14ac:dyDescent="0.25">
      <c r="C107" s="71" t="s">
        <v>6</v>
      </c>
      <c r="D107" s="65" t="str">
        <f t="shared" ref="D107:N107" si="38">IF(D62&lt;&gt;"",_xlfn.RANK.EQ(D62,finaldata,1),"")</f>
        <v/>
      </c>
      <c r="E107" s="64" t="str">
        <f t="shared" si="38"/>
        <v/>
      </c>
      <c r="F107" s="64" t="str">
        <f t="shared" si="38"/>
        <v/>
      </c>
      <c r="G107" s="64">
        <f t="shared" si="38"/>
        <v>28</v>
      </c>
      <c r="H107" s="64">
        <f t="shared" si="38"/>
        <v>24</v>
      </c>
      <c r="I107" s="66">
        <f t="shared" si="38"/>
        <v>25</v>
      </c>
      <c r="J107" s="64" t="str">
        <f t="shared" si="38"/>
        <v/>
      </c>
      <c r="K107" s="64" t="str">
        <f t="shared" si="38"/>
        <v/>
      </c>
      <c r="L107" s="64" t="str">
        <f t="shared" si="38"/>
        <v/>
      </c>
      <c r="M107" s="64" t="str">
        <f t="shared" si="38"/>
        <v/>
      </c>
      <c r="N107" s="66" t="str">
        <f t="shared" si="38"/>
        <v/>
      </c>
    </row>
    <row r="108" spans="2:14" x14ac:dyDescent="0.25">
      <c r="C108" s="71" t="s">
        <v>7</v>
      </c>
      <c r="D108" s="65" t="str">
        <f t="shared" ref="D108:N108" si="39">IF(D63&lt;&gt;"",_xlfn.RANK.EQ(D63,finaldata,1),"")</f>
        <v/>
      </c>
      <c r="E108" s="64" t="str">
        <f t="shared" si="39"/>
        <v/>
      </c>
      <c r="F108" s="64" t="str">
        <f t="shared" si="39"/>
        <v/>
      </c>
      <c r="G108" s="64" t="str">
        <f t="shared" si="39"/>
        <v/>
      </c>
      <c r="H108" s="64">
        <f t="shared" si="39"/>
        <v>43</v>
      </c>
      <c r="I108" s="66">
        <f t="shared" si="39"/>
        <v>52</v>
      </c>
      <c r="J108" s="64" t="str">
        <f t="shared" si="39"/>
        <v/>
      </c>
      <c r="K108" s="64" t="str">
        <f t="shared" si="39"/>
        <v/>
      </c>
      <c r="L108" s="64" t="str">
        <f t="shared" si="39"/>
        <v/>
      </c>
      <c r="M108" s="64" t="str">
        <f t="shared" si="39"/>
        <v/>
      </c>
      <c r="N108" s="66" t="str">
        <f t="shared" si="39"/>
        <v/>
      </c>
    </row>
    <row r="109" spans="2:14" x14ac:dyDescent="0.25">
      <c r="C109" s="71" t="s">
        <v>8</v>
      </c>
      <c r="D109" s="65" t="str">
        <f t="shared" ref="D109:N109" si="40">IF(D64&lt;&gt;"",_xlfn.RANK.EQ(D64,finaldata,1),"")</f>
        <v/>
      </c>
      <c r="E109" s="64" t="str">
        <f t="shared" si="40"/>
        <v/>
      </c>
      <c r="F109" s="64" t="str">
        <f t="shared" si="40"/>
        <v/>
      </c>
      <c r="G109" s="64" t="str">
        <f t="shared" si="40"/>
        <v/>
      </c>
      <c r="H109" s="64" t="str">
        <f t="shared" si="40"/>
        <v/>
      </c>
      <c r="I109" s="66">
        <f t="shared" si="40"/>
        <v>8</v>
      </c>
      <c r="J109" s="64" t="str">
        <f t="shared" si="40"/>
        <v/>
      </c>
      <c r="K109" s="64" t="str">
        <f t="shared" si="40"/>
        <v/>
      </c>
      <c r="L109" s="64" t="str">
        <f t="shared" si="40"/>
        <v/>
      </c>
      <c r="M109" s="64" t="str">
        <f t="shared" si="40"/>
        <v/>
      </c>
      <c r="N109" s="66" t="str">
        <f t="shared" si="40"/>
        <v/>
      </c>
    </row>
    <row r="110" spans="2:14" ht="15.75" thickBot="1" x14ac:dyDescent="0.3">
      <c r="C110" s="72" t="s">
        <v>9</v>
      </c>
      <c r="D110" s="69" t="str">
        <f t="shared" ref="D110:N110" si="41">IF(D65&lt;&gt;"",_xlfn.RANK.EQ(D65,finaldata,1),"")</f>
        <v/>
      </c>
      <c r="E110" s="68" t="str">
        <f t="shared" si="41"/>
        <v/>
      </c>
      <c r="F110" s="68" t="str">
        <f t="shared" si="41"/>
        <v/>
      </c>
      <c r="G110" s="68" t="str">
        <f t="shared" si="41"/>
        <v/>
      </c>
      <c r="H110" s="68" t="str">
        <f t="shared" si="41"/>
        <v/>
      </c>
      <c r="I110" s="70" t="str">
        <f t="shared" si="41"/>
        <v/>
      </c>
      <c r="J110" s="68" t="str">
        <f t="shared" si="41"/>
        <v/>
      </c>
      <c r="K110" s="68" t="str">
        <f t="shared" si="41"/>
        <v/>
      </c>
      <c r="L110" s="68" t="str">
        <f t="shared" si="41"/>
        <v/>
      </c>
      <c r="M110" s="68" t="str">
        <f t="shared" si="41"/>
        <v/>
      </c>
      <c r="N110" s="70" t="str">
        <f t="shared" si="41"/>
        <v/>
      </c>
    </row>
    <row r="112" spans="2:14" ht="15.75" thickBot="1" x14ac:dyDescent="0.3"/>
    <row r="113" spans="2:14" ht="15.75" thickBot="1" x14ac:dyDescent="0.3">
      <c r="C113" s="54"/>
      <c r="D113" s="87" t="s">
        <v>4</v>
      </c>
      <c r="E113" s="55" t="s">
        <v>5</v>
      </c>
      <c r="F113" s="55" t="s">
        <v>6</v>
      </c>
      <c r="G113" s="55" t="s">
        <v>7</v>
      </c>
      <c r="H113" s="55" t="s">
        <v>8</v>
      </c>
      <c r="I113" s="88" t="s">
        <v>9</v>
      </c>
      <c r="J113" s="57" t="s">
        <v>0</v>
      </c>
      <c r="K113" s="57" t="s">
        <v>19</v>
      </c>
      <c r="L113" s="57" t="s">
        <v>1</v>
      </c>
      <c r="M113" s="57" t="s">
        <v>2</v>
      </c>
      <c r="N113" s="58" t="s">
        <v>3</v>
      </c>
    </row>
    <row r="114" spans="2:14" x14ac:dyDescent="0.25">
      <c r="B114" s="91" t="s">
        <v>28</v>
      </c>
      <c r="C114" s="59" t="s">
        <v>0</v>
      </c>
      <c r="D114" s="61">
        <f t="shared" ref="D114:N114" si="42">IF(D85&lt;&gt;"",_xlfn.RANK.EQ(D85,distmap,1),"")</f>
        <v>4</v>
      </c>
      <c r="E114" s="60">
        <f t="shared" si="42"/>
        <v>50</v>
      </c>
      <c r="F114" s="60">
        <f t="shared" si="42"/>
        <v>18</v>
      </c>
      <c r="G114" s="60">
        <f t="shared" si="42"/>
        <v>30</v>
      </c>
      <c r="H114" s="60">
        <f t="shared" si="42"/>
        <v>2</v>
      </c>
      <c r="I114" s="62">
        <f t="shared" si="42"/>
        <v>23</v>
      </c>
      <c r="J114" s="60" t="str">
        <f t="shared" si="42"/>
        <v/>
      </c>
      <c r="K114" s="60" t="str">
        <f t="shared" si="42"/>
        <v/>
      </c>
      <c r="L114" s="60" t="str">
        <f t="shared" si="42"/>
        <v/>
      </c>
      <c r="M114" s="60" t="str">
        <f t="shared" si="42"/>
        <v/>
      </c>
      <c r="N114" s="62" t="str">
        <f t="shared" si="42"/>
        <v/>
      </c>
    </row>
    <row r="115" spans="2:14" x14ac:dyDescent="0.25">
      <c r="B115" s="92" t="s">
        <v>22</v>
      </c>
      <c r="C115" s="63" t="s">
        <v>19</v>
      </c>
      <c r="D115" s="65">
        <f t="shared" ref="D115:N115" si="43">IF(D86&lt;&gt;"",_xlfn.RANK.EQ(D86,distmap,1),"")</f>
        <v>34</v>
      </c>
      <c r="E115" s="64">
        <f t="shared" si="43"/>
        <v>26</v>
      </c>
      <c r="F115" s="64">
        <f t="shared" si="43"/>
        <v>14</v>
      </c>
      <c r="G115" s="64">
        <f t="shared" si="43"/>
        <v>7</v>
      </c>
      <c r="H115" s="64">
        <f t="shared" si="43"/>
        <v>47</v>
      </c>
      <c r="I115" s="66">
        <f t="shared" si="43"/>
        <v>54</v>
      </c>
      <c r="J115" s="64">
        <f t="shared" si="43"/>
        <v>39</v>
      </c>
      <c r="K115" s="64" t="str">
        <f t="shared" si="43"/>
        <v/>
      </c>
      <c r="L115" s="64" t="str">
        <f t="shared" si="43"/>
        <v/>
      </c>
      <c r="M115" s="64" t="str">
        <f t="shared" si="43"/>
        <v/>
      </c>
      <c r="N115" s="66" t="str">
        <f t="shared" si="43"/>
        <v/>
      </c>
    </row>
    <row r="116" spans="2:14" ht="15.75" thickBot="1" x14ac:dyDescent="0.3">
      <c r="B116" s="93" t="s">
        <v>29</v>
      </c>
      <c r="C116" s="63" t="s">
        <v>1</v>
      </c>
      <c r="D116" s="65">
        <f t="shared" ref="D116:N116" si="44">IF(D87&lt;&gt;"",_xlfn.RANK.EQ(D87,distmap,1),"")</f>
        <v>28</v>
      </c>
      <c r="E116" s="64">
        <f t="shared" si="44"/>
        <v>33</v>
      </c>
      <c r="F116" s="64">
        <f t="shared" si="44"/>
        <v>8</v>
      </c>
      <c r="G116" s="64">
        <f t="shared" si="44"/>
        <v>36</v>
      </c>
      <c r="H116" s="64">
        <f t="shared" si="44"/>
        <v>9</v>
      </c>
      <c r="I116" s="66">
        <f t="shared" si="44"/>
        <v>5</v>
      </c>
      <c r="J116" s="64">
        <f t="shared" si="44"/>
        <v>11</v>
      </c>
      <c r="K116" s="64">
        <f t="shared" si="44"/>
        <v>37</v>
      </c>
      <c r="L116" s="64" t="str">
        <f t="shared" si="44"/>
        <v/>
      </c>
      <c r="M116" s="64" t="str">
        <f t="shared" si="44"/>
        <v/>
      </c>
      <c r="N116" s="66" t="str">
        <f t="shared" si="44"/>
        <v/>
      </c>
    </row>
    <row r="117" spans="2:14" x14ac:dyDescent="0.25">
      <c r="C117" s="63" t="s">
        <v>2</v>
      </c>
      <c r="D117" s="65">
        <f t="shared" ref="D117:N117" si="45">IF(D88&lt;&gt;"",_xlfn.RANK.EQ(D88,distmap,1),"")</f>
        <v>51</v>
      </c>
      <c r="E117" s="64">
        <f t="shared" si="45"/>
        <v>3</v>
      </c>
      <c r="F117" s="64">
        <f t="shared" si="45"/>
        <v>12</v>
      </c>
      <c r="G117" s="64">
        <f t="shared" si="45"/>
        <v>45</v>
      </c>
      <c r="H117" s="64">
        <f t="shared" si="45"/>
        <v>41</v>
      </c>
      <c r="I117" s="66">
        <f t="shared" si="45"/>
        <v>31</v>
      </c>
      <c r="J117" s="64">
        <f t="shared" si="45"/>
        <v>44</v>
      </c>
      <c r="K117" s="64">
        <f t="shared" si="45"/>
        <v>32</v>
      </c>
      <c r="L117" s="64">
        <f t="shared" si="45"/>
        <v>22</v>
      </c>
      <c r="M117" s="64" t="str">
        <f t="shared" si="45"/>
        <v/>
      </c>
      <c r="N117" s="66" t="str">
        <f t="shared" si="45"/>
        <v/>
      </c>
    </row>
    <row r="118" spans="2:14" ht="15.75" thickBot="1" x14ac:dyDescent="0.3">
      <c r="C118" s="67" t="s">
        <v>3</v>
      </c>
      <c r="D118" s="69">
        <f t="shared" ref="D118:N118" si="46">IF(D89&lt;&gt;"",_xlfn.RANK.EQ(D89,distmap,1),"")</f>
        <v>43</v>
      </c>
      <c r="E118" s="68">
        <f t="shared" si="46"/>
        <v>35</v>
      </c>
      <c r="F118" s="68">
        <f t="shared" si="46"/>
        <v>15</v>
      </c>
      <c r="G118" s="68">
        <f t="shared" si="46"/>
        <v>52</v>
      </c>
      <c r="H118" s="68">
        <f t="shared" si="46"/>
        <v>17</v>
      </c>
      <c r="I118" s="70">
        <f t="shared" si="46"/>
        <v>1</v>
      </c>
      <c r="J118" s="68">
        <f t="shared" si="46"/>
        <v>29</v>
      </c>
      <c r="K118" s="68">
        <f t="shared" si="46"/>
        <v>48</v>
      </c>
      <c r="L118" s="68">
        <f t="shared" si="46"/>
        <v>6</v>
      </c>
      <c r="M118" s="68">
        <f t="shared" si="46"/>
        <v>16</v>
      </c>
      <c r="N118" s="70" t="str">
        <f t="shared" si="46"/>
        <v/>
      </c>
    </row>
    <row r="119" spans="2:14" x14ac:dyDescent="0.25">
      <c r="C119" s="71" t="s">
        <v>4</v>
      </c>
      <c r="D119" s="65" t="str">
        <f t="shared" ref="D119:N119" si="47">IF(D90&lt;&gt;"",_xlfn.RANK.EQ(D90,distmap,1),"")</f>
        <v/>
      </c>
      <c r="E119" s="64">
        <f t="shared" si="47"/>
        <v>55</v>
      </c>
      <c r="F119" s="64">
        <f t="shared" si="47"/>
        <v>27</v>
      </c>
      <c r="G119" s="64">
        <f t="shared" si="47"/>
        <v>20</v>
      </c>
      <c r="H119" s="64">
        <f t="shared" si="47"/>
        <v>13</v>
      </c>
      <c r="I119" s="66">
        <f t="shared" si="47"/>
        <v>38</v>
      </c>
      <c r="J119" s="64" t="str">
        <f t="shared" si="47"/>
        <v/>
      </c>
      <c r="K119" s="64" t="str">
        <f t="shared" si="47"/>
        <v/>
      </c>
      <c r="L119" s="64" t="str">
        <f t="shared" si="47"/>
        <v/>
      </c>
      <c r="M119" s="64" t="str">
        <f t="shared" si="47"/>
        <v/>
      </c>
      <c r="N119" s="66" t="str">
        <f t="shared" si="47"/>
        <v/>
      </c>
    </row>
    <row r="120" spans="2:14" x14ac:dyDescent="0.25">
      <c r="C120" s="71" t="s">
        <v>5</v>
      </c>
      <c r="D120" s="65" t="str">
        <f t="shared" ref="D120:N120" si="48">IF(D91&lt;&gt;"",_xlfn.RANK.EQ(D91,distmap,1),"")</f>
        <v/>
      </c>
      <c r="E120" s="64" t="str">
        <f t="shared" si="48"/>
        <v/>
      </c>
      <c r="F120" s="64">
        <f t="shared" si="48"/>
        <v>19</v>
      </c>
      <c r="G120" s="64">
        <f t="shared" si="48"/>
        <v>42</v>
      </c>
      <c r="H120" s="64">
        <f t="shared" si="48"/>
        <v>49</v>
      </c>
      <c r="I120" s="66">
        <f t="shared" si="48"/>
        <v>46</v>
      </c>
      <c r="J120" s="64" t="str">
        <f t="shared" si="48"/>
        <v/>
      </c>
      <c r="K120" s="64" t="str">
        <f t="shared" si="48"/>
        <v/>
      </c>
      <c r="L120" s="64" t="str">
        <f t="shared" si="48"/>
        <v/>
      </c>
      <c r="M120" s="64" t="str">
        <f t="shared" si="48"/>
        <v/>
      </c>
      <c r="N120" s="66" t="str">
        <f t="shared" si="48"/>
        <v/>
      </c>
    </row>
    <row r="121" spans="2:14" x14ac:dyDescent="0.25">
      <c r="C121" s="71" t="s">
        <v>6</v>
      </c>
      <c r="D121" s="65" t="str">
        <f t="shared" ref="D121:N121" si="49">IF(D92&lt;&gt;"",_xlfn.RANK.EQ(D92,distmap,1),"")</f>
        <v/>
      </c>
      <c r="E121" s="64" t="str">
        <f t="shared" si="49"/>
        <v/>
      </c>
      <c r="F121" s="64" t="str">
        <f t="shared" si="49"/>
        <v/>
      </c>
      <c r="G121" s="64">
        <f t="shared" si="49"/>
        <v>24</v>
      </c>
      <c r="H121" s="64">
        <f t="shared" si="49"/>
        <v>21</v>
      </c>
      <c r="I121" s="66">
        <f t="shared" si="49"/>
        <v>25</v>
      </c>
      <c r="J121" s="64" t="str">
        <f t="shared" si="49"/>
        <v/>
      </c>
      <c r="K121" s="64" t="str">
        <f t="shared" si="49"/>
        <v/>
      </c>
      <c r="L121" s="64" t="str">
        <f t="shared" si="49"/>
        <v/>
      </c>
      <c r="M121" s="64" t="str">
        <f t="shared" si="49"/>
        <v/>
      </c>
      <c r="N121" s="66" t="str">
        <f t="shared" si="49"/>
        <v/>
      </c>
    </row>
    <row r="122" spans="2:14" x14ac:dyDescent="0.25">
      <c r="C122" s="71" t="s">
        <v>7</v>
      </c>
      <c r="D122" s="65" t="str">
        <f t="shared" ref="D122:N122" si="50">IF(D93&lt;&gt;"",_xlfn.RANK.EQ(D93,distmap,1),"")</f>
        <v/>
      </c>
      <c r="E122" s="64" t="str">
        <f t="shared" si="50"/>
        <v/>
      </c>
      <c r="F122" s="64" t="str">
        <f t="shared" si="50"/>
        <v/>
      </c>
      <c r="G122" s="64" t="str">
        <f t="shared" si="50"/>
        <v/>
      </c>
      <c r="H122" s="64">
        <f t="shared" si="50"/>
        <v>40</v>
      </c>
      <c r="I122" s="66">
        <f t="shared" si="50"/>
        <v>53</v>
      </c>
      <c r="J122" s="64" t="str">
        <f t="shared" si="50"/>
        <v/>
      </c>
      <c r="K122" s="64" t="str">
        <f t="shared" si="50"/>
        <v/>
      </c>
      <c r="L122" s="64" t="str">
        <f t="shared" si="50"/>
        <v/>
      </c>
      <c r="M122" s="64" t="str">
        <f t="shared" si="50"/>
        <v/>
      </c>
      <c r="N122" s="66" t="str">
        <f t="shared" si="50"/>
        <v/>
      </c>
    </row>
    <row r="123" spans="2:14" x14ac:dyDescent="0.25">
      <c r="C123" s="71" t="s">
        <v>8</v>
      </c>
      <c r="D123" s="65" t="str">
        <f t="shared" ref="D123:N123" si="51">IF(D94&lt;&gt;"",_xlfn.RANK.EQ(D94,distmap,1),"")</f>
        <v/>
      </c>
      <c r="E123" s="64" t="str">
        <f t="shared" si="51"/>
        <v/>
      </c>
      <c r="F123" s="64" t="str">
        <f t="shared" si="51"/>
        <v/>
      </c>
      <c r="G123" s="64" t="str">
        <f t="shared" si="51"/>
        <v/>
      </c>
      <c r="H123" s="64" t="str">
        <f t="shared" si="51"/>
        <v/>
      </c>
      <c r="I123" s="66">
        <f t="shared" si="51"/>
        <v>10</v>
      </c>
      <c r="J123" s="64" t="str">
        <f t="shared" si="51"/>
        <v/>
      </c>
      <c r="K123" s="64" t="str">
        <f t="shared" si="51"/>
        <v/>
      </c>
      <c r="L123" s="64" t="str">
        <f t="shared" si="51"/>
        <v/>
      </c>
      <c r="M123" s="64" t="str">
        <f t="shared" si="51"/>
        <v/>
      </c>
      <c r="N123" s="66" t="str">
        <f t="shared" si="51"/>
        <v/>
      </c>
    </row>
    <row r="124" spans="2:14" ht="15.75" thickBot="1" x14ac:dyDescent="0.3">
      <c r="C124" s="72" t="s">
        <v>9</v>
      </c>
      <c r="D124" s="69" t="str">
        <f t="shared" ref="D124:N124" si="52">IF(D95&lt;&gt;"",_xlfn.RANK.EQ(D95,distmap,1),"")</f>
        <v/>
      </c>
      <c r="E124" s="68" t="str">
        <f t="shared" si="52"/>
        <v/>
      </c>
      <c r="F124" s="68" t="str">
        <f t="shared" si="52"/>
        <v/>
      </c>
      <c r="G124" s="68" t="str">
        <f t="shared" si="52"/>
        <v/>
      </c>
      <c r="H124" s="68" t="str">
        <f t="shared" si="52"/>
        <v/>
      </c>
      <c r="I124" s="70" t="str">
        <f t="shared" si="52"/>
        <v/>
      </c>
      <c r="J124" s="68" t="str">
        <f t="shared" si="52"/>
        <v/>
      </c>
      <c r="K124" s="68" t="str">
        <f t="shared" si="52"/>
        <v/>
      </c>
      <c r="L124" s="68" t="str">
        <f t="shared" si="52"/>
        <v/>
      </c>
      <c r="M124" s="68" t="str">
        <f t="shared" si="52"/>
        <v/>
      </c>
      <c r="N124" s="70" t="str">
        <f t="shared" si="52"/>
        <v/>
      </c>
    </row>
    <row r="126" spans="2:14" ht="15.75" thickBot="1" x14ac:dyDescent="0.3"/>
    <row r="127" spans="2:14" ht="19.5" thickBot="1" x14ac:dyDescent="0.3">
      <c r="C127" s="128" t="s">
        <v>30</v>
      </c>
      <c r="D127" s="129"/>
      <c r="E127" s="133">
        <f>CORREL(dataranks2,mapranks)</f>
        <v>0.92493341943039054</v>
      </c>
      <c r="F127" s="134"/>
      <c r="G127" s="130" t="s">
        <v>31</v>
      </c>
      <c r="H127" s="131"/>
      <c r="I127" s="131"/>
      <c r="J127" s="131"/>
      <c r="K127" s="132"/>
    </row>
  </sheetData>
  <mergeCells count="10">
    <mergeCell ref="R85:X85"/>
    <mergeCell ref="C127:D127"/>
    <mergeCell ref="E127:F127"/>
    <mergeCell ref="G127:K127"/>
    <mergeCell ref="C3:I3"/>
    <mergeCell ref="C15:I15"/>
    <mergeCell ref="D25:G25"/>
    <mergeCell ref="D27:G27"/>
    <mergeCell ref="C29:I29"/>
    <mergeCell ref="K38:Q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113"/>
  <sheetViews>
    <sheetView tabSelected="1" zoomScale="90" zoomScaleNormal="90" workbookViewId="0">
      <selection activeCell="M113" sqref="M113"/>
    </sheetView>
  </sheetViews>
  <sheetFormatPr defaultRowHeight="15" x14ac:dyDescent="0.25"/>
  <cols>
    <col min="2" max="2" width="11.85546875" customWidth="1"/>
    <col min="4" max="4" width="10" customWidth="1"/>
    <col min="5" max="5" width="10.5703125" bestFit="1" customWidth="1"/>
    <col min="6" max="7" width="9.5703125" bestFit="1" customWidth="1"/>
    <col min="8" max="8" width="10" customWidth="1"/>
    <col min="9" max="9" width="9.5703125" bestFit="1" customWidth="1"/>
    <col min="10" max="10" width="9.28515625" bestFit="1" customWidth="1"/>
    <col min="11" max="12" width="9.5703125" bestFit="1" customWidth="1"/>
    <col min="13" max="13" width="10.5703125" customWidth="1"/>
    <col min="14" max="14" width="9.28515625" bestFit="1" customWidth="1"/>
  </cols>
  <sheetData>
    <row r="2" spans="3:9" ht="15.75" thickBot="1" x14ac:dyDescent="0.3"/>
    <row r="3" spans="3:9" ht="15.75" thickBot="1" x14ac:dyDescent="0.3">
      <c r="C3" s="125" t="s">
        <v>10</v>
      </c>
      <c r="D3" s="126"/>
      <c r="E3" s="126"/>
      <c r="F3" s="126"/>
      <c r="G3" s="126"/>
      <c r="H3" s="126"/>
      <c r="I3" s="127"/>
    </row>
    <row r="4" spans="3:9" ht="15.75" thickBot="1" x14ac:dyDescent="0.3">
      <c r="C4" s="4"/>
      <c r="D4" s="8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3" t="s">
        <v>9</v>
      </c>
    </row>
    <row r="5" spans="3:9" x14ac:dyDescent="0.25">
      <c r="C5" s="7" t="s">
        <v>0</v>
      </c>
      <c r="D5" s="11">
        <v>9</v>
      </c>
      <c r="E5" s="12">
        <v>2</v>
      </c>
      <c r="F5" s="12">
        <v>7</v>
      </c>
      <c r="G5" s="12">
        <v>5</v>
      </c>
      <c r="H5" s="12">
        <v>8.5</v>
      </c>
      <c r="I5" s="13">
        <v>600</v>
      </c>
    </row>
    <row r="6" spans="3:9" x14ac:dyDescent="0.25">
      <c r="C6" s="7" t="s">
        <v>19</v>
      </c>
      <c r="D6" s="11">
        <v>5</v>
      </c>
      <c r="E6" s="12">
        <v>6</v>
      </c>
      <c r="F6" s="12">
        <v>8</v>
      </c>
      <c r="G6" s="12">
        <v>9</v>
      </c>
      <c r="H6" s="12">
        <v>2</v>
      </c>
      <c r="I6" s="13">
        <v>100</v>
      </c>
    </row>
    <row r="7" spans="3:9" x14ac:dyDescent="0.25">
      <c r="C7" s="7" t="s">
        <v>1</v>
      </c>
      <c r="D7" s="11">
        <v>4</v>
      </c>
      <c r="E7" s="12">
        <v>3</v>
      </c>
      <c r="F7" s="12">
        <v>8</v>
      </c>
      <c r="G7" s="12">
        <v>7</v>
      </c>
      <c r="H7" s="12">
        <v>5</v>
      </c>
      <c r="I7" s="13">
        <v>900</v>
      </c>
    </row>
    <row r="8" spans="3:9" x14ac:dyDescent="0.25">
      <c r="C8" s="7" t="s">
        <v>2</v>
      </c>
      <c r="D8" s="11">
        <v>2</v>
      </c>
      <c r="E8" s="12">
        <v>9</v>
      </c>
      <c r="F8" s="12">
        <v>8</v>
      </c>
      <c r="G8" s="12">
        <v>2</v>
      </c>
      <c r="H8" s="12">
        <v>4</v>
      </c>
      <c r="I8" s="13">
        <v>500</v>
      </c>
    </row>
    <row r="9" spans="3:9" ht="15.75" thickBot="1" x14ac:dyDescent="0.3">
      <c r="C9" s="8" t="s">
        <v>3</v>
      </c>
      <c r="D9" s="14">
        <v>4</v>
      </c>
      <c r="E9" s="15">
        <v>5</v>
      </c>
      <c r="F9" s="15">
        <v>7</v>
      </c>
      <c r="G9" s="15">
        <v>1</v>
      </c>
      <c r="H9" s="15">
        <v>7</v>
      </c>
      <c r="I9" s="16">
        <v>900</v>
      </c>
    </row>
    <row r="10" spans="3:9" x14ac:dyDescent="0.25">
      <c r="C10" s="9" t="s">
        <v>12</v>
      </c>
      <c r="D10" s="18">
        <f>AVERAGE(D5:D9)</f>
        <v>4.8</v>
      </c>
      <c r="E10" s="18">
        <f t="shared" ref="E10:I10" si="0">AVERAGE(E5:E9)</f>
        <v>5</v>
      </c>
      <c r="F10" s="18">
        <f t="shared" si="0"/>
        <v>7.6</v>
      </c>
      <c r="G10" s="18">
        <f t="shared" si="0"/>
        <v>4.8</v>
      </c>
      <c r="H10" s="18">
        <f t="shared" si="0"/>
        <v>5.3</v>
      </c>
      <c r="I10" s="19">
        <f t="shared" si="0"/>
        <v>600</v>
      </c>
    </row>
    <row r="11" spans="3:9" ht="15.75" thickBot="1" x14ac:dyDescent="0.3">
      <c r="C11" s="10" t="s">
        <v>13</v>
      </c>
      <c r="D11" s="20">
        <f>_xlfn.STDEV.S(D5:D9)</f>
        <v>2.5884358211089569</v>
      </c>
      <c r="E11" s="20">
        <f t="shared" ref="E11:I11" si="1">_xlfn.STDEV.S(E5:E9)</f>
        <v>2.7386127875258306</v>
      </c>
      <c r="F11" s="20">
        <f t="shared" si="1"/>
        <v>0.54772255750516607</v>
      </c>
      <c r="G11" s="20">
        <f t="shared" si="1"/>
        <v>3.3466401061363023</v>
      </c>
      <c r="H11" s="20">
        <f t="shared" si="1"/>
        <v>2.5396850198400593</v>
      </c>
      <c r="I11" s="21">
        <f t="shared" si="1"/>
        <v>331.66247903554</v>
      </c>
    </row>
    <row r="12" spans="3:9" x14ac:dyDescent="0.25">
      <c r="C12" s="9" t="s">
        <v>15</v>
      </c>
      <c r="D12" s="24">
        <f>MAX(D5:D9)</f>
        <v>9</v>
      </c>
      <c r="E12" s="24">
        <f t="shared" ref="E12:I12" si="2">MAX(E5:E9)</f>
        <v>9</v>
      </c>
      <c r="F12" s="24">
        <f t="shared" si="2"/>
        <v>8</v>
      </c>
      <c r="G12" s="24">
        <f t="shared" si="2"/>
        <v>9</v>
      </c>
      <c r="H12" s="24">
        <f t="shared" si="2"/>
        <v>8.5</v>
      </c>
      <c r="I12" s="25">
        <f t="shared" si="2"/>
        <v>900</v>
      </c>
    </row>
    <row r="13" spans="3:9" ht="15.75" thickBot="1" x14ac:dyDescent="0.3">
      <c r="C13" s="10" t="s">
        <v>16</v>
      </c>
      <c r="D13" s="26">
        <f>+MIN(D5:D9)</f>
        <v>2</v>
      </c>
      <c r="E13" s="26">
        <f t="shared" ref="E13:I13" si="3">+MIN(E5:E9)</f>
        <v>2</v>
      </c>
      <c r="F13" s="26">
        <f t="shared" si="3"/>
        <v>7</v>
      </c>
      <c r="G13" s="26">
        <f t="shared" si="3"/>
        <v>1</v>
      </c>
      <c r="H13" s="26">
        <f t="shared" si="3"/>
        <v>2</v>
      </c>
      <c r="I13" s="27">
        <f t="shared" si="3"/>
        <v>100</v>
      </c>
    </row>
    <row r="14" spans="3:9" ht="15.75" thickBot="1" x14ac:dyDescent="0.3"/>
    <row r="15" spans="3:9" ht="15.75" thickBot="1" x14ac:dyDescent="0.3">
      <c r="C15" s="125" t="s">
        <v>14</v>
      </c>
      <c r="D15" s="126"/>
      <c r="E15" s="126"/>
      <c r="F15" s="126"/>
      <c r="G15" s="126"/>
      <c r="H15" s="126"/>
      <c r="I15" s="127"/>
    </row>
    <row r="16" spans="3:9" ht="15.75" thickBot="1" x14ac:dyDescent="0.3">
      <c r="C16" s="4"/>
      <c r="D16" s="8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3" t="s">
        <v>9</v>
      </c>
    </row>
    <row r="17" spans="3:9" x14ac:dyDescent="0.25">
      <c r="C17" s="7" t="s">
        <v>0</v>
      </c>
      <c r="D17" s="11">
        <f>+D5</f>
        <v>9</v>
      </c>
      <c r="E17" s="12">
        <f t="shared" ref="E17:H17" si="4">+E5</f>
        <v>2</v>
      </c>
      <c r="F17" s="12">
        <f t="shared" si="4"/>
        <v>7</v>
      </c>
      <c r="G17" s="12">
        <f t="shared" si="4"/>
        <v>5</v>
      </c>
      <c r="H17" s="12">
        <f t="shared" si="4"/>
        <v>8.5</v>
      </c>
      <c r="I17" s="13">
        <f>((I5-I$13)*8)/(I$12-I$13)+1</f>
        <v>6</v>
      </c>
    </row>
    <row r="18" spans="3:9" x14ac:dyDescent="0.25">
      <c r="C18" s="7" t="s">
        <v>19</v>
      </c>
      <c r="D18" s="11">
        <f t="shared" ref="D18:H21" si="5">+D6</f>
        <v>5</v>
      </c>
      <c r="E18" s="12">
        <f t="shared" si="5"/>
        <v>6</v>
      </c>
      <c r="F18" s="12">
        <f t="shared" si="5"/>
        <v>8</v>
      </c>
      <c r="G18" s="12">
        <f t="shared" si="5"/>
        <v>9</v>
      </c>
      <c r="H18" s="12">
        <f t="shared" si="5"/>
        <v>2</v>
      </c>
      <c r="I18" s="13">
        <f t="shared" ref="I18:I21" si="6">((I6-I$13)*8)/(I$12-I$13)+1</f>
        <v>1</v>
      </c>
    </row>
    <row r="19" spans="3:9" x14ac:dyDescent="0.25">
      <c r="C19" s="7" t="s">
        <v>1</v>
      </c>
      <c r="D19" s="11">
        <f t="shared" si="5"/>
        <v>4</v>
      </c>
      <c r="E19" s="12">
        <f t="shared" si="5"/>
        <v>3</v>
      </c>
      <c r="F19" s="12">
        <f t="shared" si="5"/>
        <v>8</v>
      </c>
      <c r="G19" s="12">
        <f t="shared" si="5"/>
        <v>7</v>
      </c>
      <c r="H19" s="12">
        <f t="shared" si="5"/>
        <v>5</v>
      </c>
      <c r="I19" s="13">
        <f t="shared" si="6"/>
        <v>9</v>
      </c>
    </row>
    <row r="20" spans="3:9" x14ac:dyDescent="0.25">
      <c r="C20" s="7" t="s">
        <v>2</v>
      </c>
      <c r="D20" s="11">
        <f t="shared" si="5"/>
        <v>2</v>
      </c>
      <c r="E20" s="12">
        <f t="shared" si="5"/>
        <v>9</v>
      </c>
      <c r="F20" s="12">
        <f t="shared" si="5"/>
        <v>8</v>
      </c>
      <c r="G20" s="12">
        <f t="shared" si="5"/>
        <v>2</v>
      </c>
      <c r="H20" s="12">
        <f t="shared" si="5"/>
        <v>4</v>
      </c>
      <c r="I20" s="13">
        <f t="shared" si="6"/>
        <v>5</v>
      </c>
    </row>
    <row r="21" spans="3:9" ht="15.75" thickBot="1" x14ac:dyDescent="0.3">
      <c r="C21" s="8" t="s">
        <v>3</v>
      </c>
      <c r="D21" s="14">
        <f t="shared" si="5"/>
        <v>4</v>
      </c>
      <c r="E21" s="15">
        <f t="shared" si="5"/>
        <v>5</v>
      </c>
      <c r="F21" s="15">
        <f t="shared" si="5"/>
        <v>7</v>
      </c>
      <c r="G21" s="15">
        <f t="shared" si="5"/>
        <v>1</v>
      </c>
      <c r="H21" s="15">
        <f t="shared" si="5"/>
        <v>7</v>
      </c>
      <c r="I21" s="16">
        <f t="shared" si="6"/>
        <v>9</v>
      </c>
    </row>
    <row r="22" spans="3:9" x14ac:dyDescent="0.25">
      <c r="C22" s="9" t="s">
        <v>12</v>
      </c>
      <c r="D22" s="18">
        <f>AVERAGE(D17:D21)</f>
        <v>4.8</v>
      </c>
      <c r="E22" s="18">
        <f t="shared" ref="E22:I22" si="7">AVERAGE(E17:E21)</f>
        <v>5</v>
      </c>
      <c r="F22" s="18">
        <f t="shared" si="7"/>
        <v>7.6</v>
      </c>
      <c r="G22" s="18">
        <f t="shared" si="7"/>
        <v>4.8</v>
      </c>
      <c r="H22" s="18">
        <f t="shared" si="7"/>
        <v>5.3</v>
      </c>
      <c r="I22" s="19">
        <f t="shared" si="7"/>
        <v>6</v>
      </c>
    </row>
    <row r="23" spans="3:9" ht="15.75" thickBot="1" x14ac:dyDescent="0.3">
      <c r="C23" s="10" t="s">
        <v>13</v>
      </c>
      <c r="D23" s="20">
        <f>_xlfn.STDEV.S(D17:D21)</f>
        <v>2.5884358211089569</v>
      </c>
      <c r="E23" s="20">
        <f t="shared" ref="E23:I23" si="8">_xlfn.STDEV.S(E17:E21)</f>
        <v>2.7386127875258306</v>
      </c>
      <c r="F23" s="20">
        <f t="shared" si="8"/>
        <v>0.54772255750516607</v>
      </c>
      <c r="G23" s="20">
        <f t="shared" si="8"/>
        <v>3.3466401061363023</v>
      </c>
      <c r="H23" s="20">
        <f t="shared" si="8"/>
        <v>2.5396850198400593</v>
      </c>
      <c r="I23" s="21">
        <f t="shared" si="8"/>
        <v>3.3166247903553998</v>
      </c>
    </row>
    <row r="24" spans="3:9" ht="15.75" thickBot="1" x14ac:dyDescent="0.3"/>
    <row r="25" spans="3:9" x14ac:dyDescent="0.25">
      <c r="D25" s="119" t="s">
        <v>17</v>
      </c>
      <c r="E25" s="120"/>
      <c r="F25" s="120"/>
      <c r="G25" s="121"/>
      <c r="H25" s="31"/>
      <c r="I25" s="31"/>
    </row>
    <row r="26" spans="3:9" x14ac:dyDescent="0.25">
      <c r="D26" s="28"/>
      <c r="E26" s="29"/>
      <c r="F26" s="29"/>
      <c r="G26" s="30"/>
    </row>
    <row r="27" spans="3:9" ht="15.75" thickBot="1" x14ac:dyDescent="0.3">
      <c r="D27" s="122" t="s">
        <v>18</v>
      </c>
      <c r="E27" s="123"/>
      <c r="F27" s="123"/>
      <c r="G27" s="124"/>
    </row>
    <row r="28" spans="3:9" ht="15.75" thickBot="1" x14ac:dyDescent="0.3"/>
    <row r="29" spans="3:9" ht="15.75" thickBot="1" x14ac:dyDescent="0.3">
      <c r="C29" s="125" t="s">
        <v>11</v>
      </c>
      <c r="D29" s="126"/>
      <c r="E29" s="126"/>
      <c r="F29" s="126"/>
      <c r="G29" s="126"/>
      <c r="H29" s="126"/>
      <c r="I29" s="127"/>
    </row>
    <row r="30" spans="3:9" ht="15.75" thickBot="1" x14ac:dyDescent="0.3">
      <c r="C30" s="4"/>
      <c r="D30" s="8" t="s">
        <v>4</v>
      </c>
      <c r="E30" s="22" t="s">
        <v>5</v>
      </c>
      <c r="F30" s="22" t="s">
        <v>6</v>
      </c>
      <c r="G30" s="22" t="s">
        <v>7</v>
      </c>
      <c r="H30" s="22" t="s">
        <v>8</v>
      </c>
      <c r="I30" s="23" t="s">
        <v>9</v>
      </c>
    </row>
    <row r="31" spans="3:9" x14ac:dyDescent="0.25">
      <c r="C31" s="7" t="s">
        <v>0</v>
      </c>
      <c r="D31" s="11">
        <f t="shared" ref="D31:I35" si="9">10-D17</f>
        <v>1</v>
      </c>
      <c r="E31" s="12">
        <f t="shared" si="9"/>
        <v>8</v>
      </c>
      <c r="F31" s="12">
        <f t="shared" si="9"/>
        <v>3</v>
      </c>
      <c r="G31" s="12">
        <f t="shared" si="9"/>
        <v>5</v>
      </c>
      <c r="H31" s="12">
        <f t="shared" si="9"/>
        <v>1.5</v>
      </c>
      <c r="I31" s="13">
        <f t="shared" si="9"/>
        <v>4</v>
      </c>
    </row>
    <row r="32" spans="3:9" x14ac:dyDescent="0.25">
      <c r="C32" s="7" t="s">
        <v>19</v>
      </c>
      <c r="D32" s="11">
        <f t="shared" si="9"/>
        <v>5</v>
      </c>
      <c r="E32" s="12">
        <f t="shared" si="9"/>
        <v>4</v>
      </c>
      <c r="F32" s="12">
        <f t="shared" si="9"/>
        <v>2</v>
      </c>
      <c r="G32" s="12">
        <f t="shared" si="9"/>
        <v>1</v>
      </c>
      <c r="H32" s="12">
        <f t="shared" si="9"/>
        <v>8</v>
      </c>
      <c r="I32" s="13">
        <f t="shared" si="9"/>
        <v>9</v>
      </c>
    </row>
    <row r="33" spans="2:17" x14ac:dyDescent="0.25">
      <c r="C33" s="7" t="s">
        <v>1</v>
      </c>
      <c r="D33" s="11">
        <f t="shared" si="9"/>
        <v>6</v>
      </c>
      <c r="E33" s="12">
        <f t="shared" si="9"/>
        <v>7</v>
      </c>
      <c r="F33" s="12">
        <f t="shared" si="9"/>
        <v>2</v>
      </c>
      <c r="G33" s="12">
        <f t="shared" si="9"/>
        <v>3</v>
      </c>
      <c r="H33" s="12">
        <f t="shared" si="9"/>
        <v>5</v>
      </c>
      <c r="I33" s="13">
        <f t="shared" si="9"/>
        <v>1</v>
      </c>
    </row>
    <row r="34" spans="2:17" x14ac:dyDescent="0.25">
      <c r="C34" s="7" t="s">
        <v>2</v>
      </c>
      <c r="D34" s="11">
        <f t="shared" si="9"/>
        <v>8</v>
      </c>
      <c r="E34" s="12">
        <f t="shared" si="9"/>
        <v>1</v>
      </c>
      <c r="F34" s="12">
        <f t="shared" si="9"/>
        <v>2</v>
      </c>
      <c r="G34" s="12">
        <f t="shared" si="9"/>
        <v>8</v>
      </c>
      <c r="H34" s="12">
        <f t="shared" si="9"/>
        <v>6</v>
      </c>
      <c r="I34" s="13">
        <f t="shared" si="9"/>
        <v>5</v>
      </c>
    </row>
    <row r="35" spans="2:17" ht="15.75" thickBot="1" x14ac:dyDescent="0.3">
      <c r="C35" s="8" t="s">
        <v>3</v>
      </c>
      <c r="D35" s="14">
        <f t="shared" si="9"/>
        <v>6</v>
      </c>
      <c r="E35" s="15">
        <f t="shared" si="9"/>
        <v>5</v>
      </c>
      <c r="F35" s="15">
        <f t="shared" si="9"/>
        <v>3</v>
      </c>
      <c r="G35" s="15">
        <f t="shared" si="9"/>
        <v>9</v>
      </c>
      <c r="H35" s="15">
        <f t="shared" si="9"/>
        <v>3</v>
      </c>
      <c r="I35" s="16">
        <f t="shared" si="9"/>
        <v>1</v>
      </c>
    </row>
    <row r="36" spans="2:17" x14ac:dyDescent="0.25">
      <c r="C36" s="9" t="s">
        <v>12</v>
      </c>
      <c r="D36" s="18">
        <f>AVERAGE(D31:D35)</f>
        <v>5.2</v>
      </c>
      <c r="E36" s="18">
        <f t="shared" ref="E36:I36" si="10">AVERAGE(E31:E35)</f>
        <v>5</v>
      </c>
      <c r="F36" s="18">
        <f t="shared" si="10"/>
        <v>2.4</v>
      </c>
      <c r="G36" s="18">
        <f t="shared" si="10"/>
        <v>5.2</v>
      </c>
      <c r="H36" s="18">
        <f t="shared" si="10"/>
        <v>4.7</v>
      </c>
      <c r="I36" s="19">
        <f t="shared" si="10"/>
        <v>4</v>
      </c>
    </row>
    <row r="37" spans="2:17" ht="15.75" thickBot="1" x14ac:dyDescent="0.3">
      <c r="C37" s="10" t="s">
        <v>13</v>
      </c>
      <c r="D37" s="20">
        <f>_xlfn.STDEV.S(D31:D35)</f>
        <v>2.5884358211089573</v>
      </c>
      <c r="E37" s="20">
        <f t="shared" ref="E37:I37" si="11">_xlfn.STDEV.S(E31:E35)</f>
        <v>2.7386127875258306</v>
      </c>
      <c r="F37" s="20">
        <f t="shared" si="11"/>
        <v>0.54772255750516596</v>
      </c>
      <c r="G37" s="20">
        <f t="shared" si="11"/>
        <v>3.3466401061363027</v>
      </c>
      <c r="H37" s="20">
        <f t="shared" si="11"/>
        <v>2.5396850198400589</v>
      </c>
      <c r="I37" s="21">
        <f t="shared" si="11"/>
        <v>3.3166247903553998</v>
      </c>
    </row>
    <row r="38" spans="2:17" ht="15.75" thickBot="1" x14ac:dyDescent="0.3">
      <c r="K38" s="125" t="s">
        <v>20</v>
      </c>
      <c r="L38" s="126"/>
      <c r="M38" s="126"/>
      <c r="N38" s="126"/>
      <c r="O38" s="126"/>
      <c r="P38" s="126"/>
      <c r="Q38" s="127"/>
    </row>
    <row r="39" spans="2:17" x14ac:dyDescent="0.25">
      <c r="C39" s="6"/>
      <c r="D39" s="40" t="s">
        <v>0</v>
      </c>
      <c r="E39" s="40" t="s">
        <v>19</v>
      </c>
      <c r="F39" s="40" t="s">
        <v>1</v>
      </c>
      <c r="G39" s="40" t="s">
        <v>2</v>
      </c>
      <c r="H39" s="40" t="s">
        <v>3</v>
      </c>
      <c r="I39" s="1"/>
      <c r="K39" s="6"/>
      <c r="L39" s="39" t="s">
        <v>0</v>
      </c>
      <c r="M39" s="39" t="s">
        <v>19</v>
      </c>
      <c r="N39" s="39" t="s">
        <v>1</v>
      </c>
      <c r="O39" s="39" t="s">
        <v>2</v>
      </c>
      <c r="P39" s="39" t="s">
        <v>3</v>
      </c>
      <c r="Q39" s="1"/>
    </row>
    <row r="40" spans="2:17" x14ac:dyDescent="0.25">
      <c r="C40" s="7" t="s">
        <v>0</v>
      </c>
      <c r="D40" s="36">
        <v>0</v>
      </c>
      <c r="E40" s="2"/>
      <c r="F40" s="2"/>
      <c r="G40" s="2"/>
      <c r="H40" s="2"/>
      <c r="I40" s="3"/>
      <c r="K40" s="7" t="s">
        <v>0</v>
      </c>
      <c r="L40" s="36">
        <v>0</v>
      </c>
      <c r="M40" s="2"/>
      <c r="N40" s="2"/>
      <c r="O40" s="2"/>
      <c r="P40" s="2"/>
      <c r="Q40" s="3"/>
    </row>
    <row r="41" spans="2:17" ht="15.75" thickBot="1" x14ac:dyDescent="0.3">
      <c r="C41" s="7" t="s">
        <v>19</v>
      </c>
      <c r="D41" s="36">
        <f t="shared" ref="D41:D44" si="12">SUMXMY2(D$31:I$31,D32:I32)</f>
        <v>116.25</v>
      </c>
      <c r="E41" s="36">
        <v>0</v>
      </c>
      <c r="F41" s="2"/>
      <c r="G41" s="2"/>
      <c r="H41" s="2"/>
      <c r="I41" s="3"/>
      <c r="K41" s="7" t="s">
        <v>19</v>
      </c>
      <c r="L41" s="36">
        <f>(D41)*9/($B$43)</f>
        <v>6.7067307692307692</v>
      </c>
      <c r="M41" s="36">
        <v>0</v>
      </c>
      <c r="N41" s="36"/>
      <c r="O41" s="36"/>
      <c r="P41" s="2"/>
      <c r="Q41" s="3"/>
    </row>
    <row r="42" spans="2:17" x14ac:dyDescent="0.25">
      <c r="B42" s="49" t="s">
        <v>15</v>
      </c>
      <c r="C42" s="7" t="s">
        <v>1</v>
      </c>
      <c r="D42" s="36">
        <f t="shared" si="12"/>
        <v>52.25</v>
      </c>
      <c r="E42" s="36">
        <f>SUMXMY2(D$32:I$32,D33:I33)</f>
        <v>87</v>
      </c>
      <c r="F42" s="36">
        <v>0</v>
      </c>
      <c r="G42" s="2"/>
      <c r="H42" s="2"/>
      <c r="I42" s="3"/>
      <c r="K42" s="7" t="s">
        <v>1</v>
      </c>
      <c r="L42" s="36">
        <f t="shared" ref="L42:O44" si="13">(D42)*9/($B$43)</f>
        <v>3.0144230769230771</v>
      </c>
      <c r="M42" s="36">
        <f t="shared" si="13"/>
        <v>5.0192307692307692</v>
      </c>
      <c r="N42" s="36">
        <v>0</v>
      </c>
      <c r="O42" s="36"/>
      <c r="P42" s="2"/>
      <c r="Q42" s="3"/>
    </row>
    <row r="43" spans="2:17" ht="15.75" thickBot="1" x14ac:dyDescent="0.3">
      <c r="B43" s="50">
        <f>MAX(D41:G44)</f>
        <v>156</v>
      </c>
      <c r="C43" s="7" t="s">
        <v>2</v>
      </c>
      <c r="D43" s="36">
        <f t="shared" si="12"/>
        <v>129.25</v>
      </c>
      <c r="E43" s="36">
        <f t="shared" ref="E43" si="14">SUMXMY2(D$32:I$32,D34:I34)</f>
        <v>87</v>
      </c>
      <c r="F43" s="36">
        <f t="shared" ref="F43:F44" si="15">SUMXMY2(D$33:I$33,D34:I34)</f>
        <v>82</v>
      </c>
      <c r="G43" s="36">
        <v>0</v>
      </c>
      <c r="H43" s="2"/>
      <c r="I43" s="3"/>
      <c r="K43" s="7" t="s">
        <v>2</v>
      </c>
      <c r="L43" s="36">
        <f t="shared" si="13"/>
        <v>7.4567307692307692</v>
      </c>
      <c r="M43" s="36">
        <f t="shared" si="13"/>
        <v>5.0192307692307692</v>
      </c>
      <c r="N43" s="36">
        <f t="shared" si="13"/>
        <v>4.7307692307692308</v>
      </c>
      <c r="O43" s="36">
        <v>0</v>
      </c>
      <c r="P43" s="2"/>
      <c r="Q43" s="3"/>
    </row>
    <row r="44" spans="2:17" ht="15.75" thickBot="1" x14ac:dyDescent="0.3">
      <c r="C44" s="8" t="s">
        <v>3</v>
      </c>
      <c r="D44" s="37">
        <f t="shared" si="12"/>
        <v>61.25</v>
      </c>
      <c r="E44" s="38">
        <f>SUMXMY2(D$32:I$32,D35:I35)</f>
        <v>156</v>
      </c>
      <c r="F44" s="38">
        <f t="shared" si="15"/>
        <v>45</v>
      </c>
      <c r="G44" s="37">
        <f>SUMXMY2(D$34:I$34,D35:I35)</f>
        <v>47</v>
      </c>
      <c r="H44" s="37">
        <v>0</v>
      </c>
      <c r="I44" s="5"/>
      <c r="K44" s="8" t="s">
        <v>3</v>
      </c>
      <c r="L44" s="37">
        <f t="shared" si="13"/>
        <v>3.5336538461538463</v>
      </c>
      <c r="M44" s="37">
        <f t="shared" si="13"/>
        <v>9</v>
      </c>
      <c r="N44" s="37">
        <f t="shared" si="13"/>
        <v>2.5961538461538463</v>
      </c>
      <c r="O44" s="37">
        <f t="shared" si="13"/>
        <v>2.7115384615384617</v>
      </c>
      <c r="P44" s="37">
        <v>0</v>
      </c>
      <c r="Q44" s="5"/>
    </row>
    <row r="45" spans="2:17" ht="15.75" thickBot="1" x14ac:dyDescent="0.3"/>
    <row r="46" spans="2:17" x14ac:dyDescent="0.25">
      <c r="C46" s="42"/>
      <c r="D46" s="43" t="s">
        <v>4</v>
      </c>
      <c r="E46" s="43" t="s">
        <v>5</v>
      </c>
      <c r="F46" s="43" t="s">
        <v>6</v>
      </c>
      <c r="G46" s="43" t="s">
        <v>7</v>
      </c>
      <c r="H46" s="43" t="s">
        <v>8</v>
      </c>
      <c r="I46" s="44" t="s">
        <v>9</v>
      </c>
      <c r="K46" s="42"/>
      <c r="L46" s="43" t="s">
        <v>4</v>
      </c>
      <c r="M46" s="43" t="s">
        <v>5</v>
      </c>
      <c r="N46" s="43" t="s">
        <v>6</v>
      </c>
      <c r="O46" s="43" t="s">
        <v>7</v>
      </c>
      <c r="P46" s="43" t="s">
        <v>8</v>
      </c>
      <c r="Q46" s="44" t="s">
        <v>9</v>
      </c>
    </row>
    <row r="47" spans="2:17" x14ac:dyDescent="0.25">
      <c r="C47" s="45" t="s">
        <v>4</v>
      </c>
      <c r="D47" s="36">
        <v>0</v>
      </c>
      <c r="E47" s="36">
        <f>SUMXMY2($D31:$D35,E31:E35)</f>
        <v>101</v>
      </c>
      <c r="F47" s="36">
        <f t="shared" ref="F47:H47" si="16">SUMXMY2($D31:$D35,F31:F35)</f>
        <v>74</v>
      </c>
      <c r="G47" s="36">
        <f t="shared" si="16"/>
        <v>50</v>
      </c>
      <c r="H47" s="36">
        <f t="shared" si="16"/>
        <v>23.25</v>
      </c>
      <c r="I47" s="41">
        <f>SUMXMY2($D31:$D35,I31:I35)</f>
        <v>84</v>
      </c>
      <c r="K47" s="45" t="s">
        <v>4</v>
      </c>
      <c r="L47" s="36">
        <v>0</v>
      </c>
      <c r="M47" s="36">
        <f>(E47)*9/($B$50)</f>
        <v>6.401408450704225</v>
      </c>
      <c r="N47" s="36">
        <f t="shared" ref="N47:Q51" si="17">(F47)*9/($B$50)</f>
        <v>4.6901408450704229</v>
      </c>
      <c r="O47" s="36">
        <f t="shared" si="17"/>
        <v>3.1690140845070425</v>
      </c>
      <c r="P47" s="36">
        <f t="shared" si="17"/>
        <v>1.4735915492957747</v>
      </c>
      <c r="Q47" s="41">
        <f t="shared" si="17"/>
        <v>5.323943661971831</v>
      </c>
    </row>
    <row r="48" spans="2:17" ht="15.75" thickBot="1" x14ac:dyDescent="0.3">
      <c r="C48" s="45" t="s">
        <v>5</v>
      </c>
      <c r="D48" s="36"/>
      <c r="E48" s="36">
        <v>0</v>
      </c>
      <c r="F48" s="36">
        <f t="shared" ref="F48:I48" si="18">SUMXMY2($E31:$E35,F31:F35)</f>
        <v>59</v>
      </c>
      <c r="G48" s="36">
        <f t="shared" si="18"/>
        <v>99</v>
      </c>
      <c r="H48" s="36">
        <f>SUMXMY2($E31:$E35,H31:H35)</f>
        <v>91.25</v>
      </c>
      <c r="I48" s="41">
        <f t="shared" si="18"/>
        <v>109</v>
      </c>
      <c r="K48" s="45" t="s">
        <v>5</v>
      </c>
      <c r="L48" s="36"/>
      <c r="M48" s="36">
        <v>0</v>
      </c>
      <c r="N48" s="36">
        <f t="shared" si="17"/>
        <v>3.73943661971831</v>
      </c>
      <c r="O48" s="36">
        <f t="shared" si="17"/>
        <v>6.274647887323944</v>
      </c>
      <c r="P48" s="36">
        <f t="shared" si="17"/>
        <v>5.783450704225352</v>
      </c>
      <c r="Q48" s="41">
        <f t="shared" si="17"/>
        <v>6.908450704225352</v>
      </c>
    </row>
    <row r="49" spans="2:17" x14ac:dyDescent="0.25">
      <c r="B49" s="49" t="s">
        <v>15</v>
      </c>
      <c r="C49" s="45" t="s">
        <v>6</v>
      </c>
      <c r="D49" s="36"/>
      <c r="E49" s="36"/>
      <c r="F49" s="36">
        <v>0</v>
      </c>
      <c r="G49" s="36">
        <f t="shared" ref="G49:I49" si="19">SUMXMY2($F31:$F35,G31:G35)</f>
        <v>78</v>
      </c>
      <c r="H49" s="36">
        <f t="shared" si="19"/>
        <v>63.25</v>
      </c>
      <c r="I49" s="41">
        <f t="shared" si="19"/>
        <v>64</v>
      </c>
      <c r="K49" s="45" t="s">
        <v>6</v>
      </c>
      <c r="L49" s="36"/>
      <c r="M49" s="36"/>
      <c r="N49" s="36">
        <v>0</v>
      </c>
      <c r="O49" s="36">
        <f t="shared" si="17"/>
        <v>4.943661971830986</v>
      </c>
      <c r="P49" s="36">
        <f t="shared" si="17"/>
        <v>4.0088028169014081</v>
      </c>
      <c r="Q49" s="41">
        <f t="shared" si="17"/>
        <v>4.056338028169014</v>
      </c>
    </row>
    <row r="50" spans="2:17" ht="15.75" thickBot="1" x14ac:dyDescent="0.3">
      <c r="B50" s="50">
        <f>MAX(D47:I52)</f>
        <v>142</v>
      </c>
      <c r="C50" s="45" t="s">
        <v>7</v>
      </c>
      <c r="D50" s="36"/>
      <c r="E50" s="36"/>
      <c r="F50" s="36"/>
      <c r="G50" s="36">
        <v>0</v>
      </c>
      <c r="H50" s="36">
        <f t="shared" ref="H50:I50" si="20">SUMXMY2($G31:$G35,H31:H35)</f>
        <v>105.25</v>
      </c>
      <c r="I50" s="48">
        <f t="shared" si="20"/>
        <v>142</v>
      </c>
      <c r="K50" s="45" t="s">
        <v>7</v>
      </c>
      <c r="L50" s="36"/>
      <c r="M50" s="36"/>
      <c r="N50" s="36"/>
      <c r="O50" s="36">
        <v>0</v>
      </c>
      <c r="P50" s="36">
        <f t="shared" si="17"/>
        <v>6.670774647887324</v>
      </c>
      <c r="Q50" s="41">
        <f t="shared" si="17"/>
        <v>9</v>
      </c>
    </row>
    <row r="51" spans="2:17" x14ac:dyDescent="0.25">
      <c r="C51" s="45" t="s">
        <v>8</v>
      </c>
      <c r="D51" s="36"/>
      <c r="E51" s="36"/>
      <c r="F51" s="36"/>
      <c r="G51" s="36"/>
      <c r="H51" s="36">
        <v>0</v>
      </c>
      <c r="I51" s="48">
        <f>SUMXMY2($H31:$H35,I31:I35)</f>
        <v>28.25</v>
      </c>
      <c r="K51" s="45" t="s">
        <v>8</v>
      </c>
      <c r="L51" s="36"/>
      <c r="M51" s="36"/>
      <c r="N51" s="36"/>
      <c r="O51" s="36"/>
      <c r="P51" s="36">
        <v>0</v>
      </c>
      <c r="Q51" s="41">
        <f t="shared" si="17"/>
        <v>1.7904929577464788</v>
      </c>
    </row>
    <row r="52" spans="2:17" ht="15.75" thickBot="1" x14ac:dyDescent="0.3">
      <c r="C52" s="46" t="s">
        <v>9</v>
      </c>
      <c r="D52" s="37"/>
      <c r="E52" s="37"/>
      <c r="F52" s="37"/>
      <c r="G52" s="37"/>
      <c r="H52" s="37"/>
      <c r="I52" s="47">
        <v>0</v>
      </c>
      <c r="K52" s="46" t="s">
        <v>9</v>
      </c>
      <c r="L52" s="37"/>
      <c r="M52" s="37"/>
      <c r="N52" s="37"/>
      <c r="O52" s="37"/>
      <c r="P52" s="37"/>
      <c r="Q52" s="47">
        <v>0</v>
      </c>
    </row>
    <row r="53" spans="2:17" ht="15.75" thickBot="1" x14ac:dyDescent="0.3"/>
    <row r="54" spans="2:17" ht="15.75" thickBot="1" x14ac:dyDescent="0.3">
      <c r="C54" s="90"/>
      <c r="D54" s="55" t="s">
        <v>4</v>
      </c>
      <c r="E54" s="55" t="s">
        <v>5</v>
      </c>
      <c r="F54" s="55" t="s">
        <v>6</v>
      </c>
      <c r="G54" s="55" t="s">
        <v>7</v>
      </c>
      <c r="H54" s="55" t="s">
        <v>8</v>
      </c>
      <c r="I54" s="55" t="s">
        <v>9</v>
      </c>
      <c r="J54" s="56" t="s">
        <v>0</v>
      </c>
      <c r="K54" s="57" t="s">
        <v>19</v>
      </c>
      <c r="L54" s="57" t="s">
        <v>1</v>
      </c>
      <c r="M54" s="57" t="s">
        <v>2</v>
      </c>
      <c r="N54" s="58" t="s">
        <v>3</v>
      </c>
    </row>
    <row r="55" spans="2:17" x14ac:dyDescent="0.25">
      <c r="B55" s="73" t="s">
        <v>21</v>
      </c>
      <c r="C55" s="78" t="s">
        <v>0</v>
      </c>
      <c r="D55" s="60">
        <f t="shared" ref="D55:I59" si="21">+D31</f>
        <v>1</v>
      </c>
      <c r="E55" s="60">
        <f t="shared" si="21"/>
        <v>8</v>
      </c>
      <c r="F55" s="60">
        <f t="shared" si="21"/>
        <v>3</v>
      </c>
      <c r="G55" s="60">
        <f t="shared" si="21"/>
        <v>5</v>
      </c>
      <c r="H55" s="60">
        <f t="shared" si="21"/>
        <v>1.5</v>
      </c>
      <c r="I55" s="60">
        <f t="shared" si="21"/>
        <v>4</v>
      </c>
      <c r="J55" s="61"/>
      <c r="K55" s="60"/>
      <c r="L55" s="60"/>
      <c r="M55" s="60"/>
      <c r="N55" s="62"/>
    </row>
    <row r="56" spans="2:17" x14ac:dyDescent="0.25">
      <c r="B56" s="74" t="s">
        <v>22</v>
      </c>
      <c r="C56" s="79" t="s">
        <v>19</v>
      </c>
      <c r="D56" s="64">
        <f t="shared" si="21"/>
        <v>5</v>
      </c>
      <c r="E56" s="64">
        <f t="shared" si="21"/>
        <v>4</v>
      </c>
      <c r="F56" s="64">
        <f t="shared" si="21"/>
        <v>2</v>
      </c>
      <c r="G56" s="64">
        <f t="shared" si="21"/>
        <v>1</v>
      </c>
      <c r="H56" s="64">
        <f t="shared" si="21"/>
        <v>8</v>
      </c>
      <c r="I56" s="64">
        <f t="shared" si="21"/>
        <v>9</v>
      </c>
      <c r="J56" s="65">
        <f>+L41</f>
        <v>6.7067307692307692</v>
      </c>
      <c r="K56" s="64"/>
      <c r="L56" s="64"/>
      <c r="M56" s="64"/>
      <c r="N56" s="66"/>
    </row>
    <row r="57" spans="2:17" ht="15.75" thickBot="1" x14ac:dyDescent="0.3">
      <c r="B57" s="75" t="s">
        <v>23</v>
      </c>
      <c r="C57" s="79" t="s">
        <v>1</v>
      </c>
      <c r="D57" s="64">
        <f t="shared" si="21"/>
        <v>6</v>
      </c>
      <c r="E57" s="64">
        <f t="shared" si="21"/>
        <v>7</v>
      </c>
      <c r="F57" s="64">
        <f t="shared" si="21"/>
        <v>2</v>
      </c>
      <c r="G57" s="64">
        <f t="shared" si="21"/>
        <v>3</v>
      </c>
      <c r="H57" s="64">
        <f t="shared" si="21"/>
        <v>5</v>
      </c>
      <c r="I57" s="64">
        <f t="shared" si="21"/>
        <v>1</v>
      </c>
      <c r="J57" s="65">
        <f>+L42</f>
        <v>3.0144230769230771</v>
      </c>
      <c r="K57" s="64">
        <f>+M42</f>
        <v>5.0192307692307692</v>
      </c>
      <c r="L57" s="64"/>
      <c r="M57" s="64"/>
      <c r="N57" s="66"/>
    </row>
    <row r="58" spans="2:17" x14ac:dyDescent="0.25">
      <c r="C58" s="79" t="s">
        <v>2</v>
      </c>
      <c r="D58" s="64">
        <f t="shared" si="21"/>
        <v>8</v>
      </c>
      <c r="E58" s="64">
        <f t="shared" si="21"/>
        <v>1</v>
      </c>
      <c r="F58" s="64">
        <f t="shared" si="21"/>
        <v>2</v>
      </c>
      <c r="G58" s="64">
        <f t="shared" si="21"/>
        <v>8</v>
      </c>
      <c r="H58" s="64">
        <f t="shared" si="21"/>
        <v>6</v>
      </c>
      <c r="I58" s="64">
        <f t="shared" si="21"/>
        <v>5</v>
      </c>
      <c r="J58" s="65">
        <f>+L43</f>
        <v>7.4567307692307692</v>
      </c>
      <c r="K58" s="64">
        <f>+M43</f>
        <v>5.0192307692307692</v>
      </c>
      <c r="L58" s="64">
        <f>+N43</f>
        <v>4.7307692307692308</v>
      </c>
      <c r="M58" s="64"/>
      <c r="N58" s="66"/>
    </row>
    <row r="59" spans="2:17" ht="15.75" thickBot="1" x14ac:dyDescent="0.3">
      <c r="C59" s="80" t="s">
        <v>3</v>
      </c>
      <c r="D59" s="68">
        <f t="shared" si="21"/>
        <v>6</v>
      </c>
      <c r="E59" s="68">
        <f t="shared" si="21"/>
        <v>5</v>
      </c>
      <c r="F59" s="68">
        <f t="shared" si="21"/>
        <v>3</v>
      </c>
      <c r="G59" s="68">
        <f t="shared" si="21"/>
        <v>9</v>
      </c>
      <c r="H59" s="68">
        <f t="shared" si="21"/>
        <v>3</v>
      </c>
      <c r="I59" s="68">
        <f t="shared" si="21"/>
        <v>1</v>
      </c>
      <c r="J59" s="69">
        <f>+L44</f>
        <v>3.5336538461538463</v>
      </c>
      <c r="K59" s="68">
        <f>+M44</f>
        <v>9</v>
      </c>
      <c r="L59" s="68">
        <f>+N44</f>
        <v>2.5961538461538463</v>
      </c>
      <c r="M59" s="68">
        <f>+O44</f>
        <v>2.7115384615384617</v>
      </c>
      <c r="N59" s="70"/>
    </row>
    <row r="60" spans="2:17" x14ac:dyDescent="0.25">
      <c r="C60" s="81" t="s">
        <v>4</v>
      </c>
      <c r="D60" s="64"/>
      <c r="E60" s="64">
        <f>+M47</f>
        <v>6.401408450704225</v>
      </c>
      <c r="F60" s="64">
        <f t="shared" ref="F60:I64" si="22">+N47</f>
        <v>4.6901408450704229</v>
      </c>
      <c r="G60" s="64">
        <f t="shared" si="22"/>
        <v>3.1690140845070425</v>
      </c>
      <c r="H60" s="64">
        <f t="shared" si="22"/>
        <v>1.4735915492957747</v>
      </c>
      <c r="I60" s="64">
        <f t="shared" si="22"/>
        <v>5.323943661971831</v>
      </c>
      <c r="J60" s="65"/>
      <c r="K60" s="64"/>
      <c r="L60" s="64"/>
      <c r="M60" s="64"/>
      <c r="N60" s="66"/>
    </row>
    <row r="61" spans="2:17" x14ac:dyDescent="0.25">
      <c r="C61" s="81" t="s">
        <v>5</v>
      </c>
      <c r="D61" s="64"/>
      <c r="E61" s="64"/>
      <c r="F61" s="64">
        <f t="shared" si="22"/>
        <v>3.73943661971831</v>
      </c>
      <c r="G61" s="64">
        <f t="shared" si="22"/>
        <v>6.274647887323944</v>
      </c>
      <c r="H61" s="64">
        <f t="shared" si="22"/>
        <v>5.783450704225352</v>
      </c>
      <c r="I61" s="64">
        <f t="shared" si="22"/>
        <v>6.908450704225352</v>
      </c>
      <c r="J61" s="65"/>
      <c r="K61" s="64"/>
      <c r="L61" s="64"/>
      <c r="M61" s="64"/>
      <c r="N61" s="66"/>
    </row>
    <row r="62" spans="2:17" x14ac:dyDescent="0.25">
      <c r="C62" s="81" t="s">
        <v>6</v>
      </c>
      <c r="D62" s="64"/>
      <c r="E62" s="64"/>
      <c r="F62" s="64"/>
      <c r="G62" s="64">
        <f t="shared" si="22"/>
        <v>4.943661971830986</v>
      </c>
      <c r="H62" s="64">
        <f t="shared" si="22"/>
        <v>4.0088028169014081</v>
      </c>
      <c r="I62" s="64">
        <f t="shared" si="22"/>
        <v>4.056338028169014</v>
      </c>
      <c r="J62" s="65"/>
      <c r="K62" s="64"/>
      <c r="L62" s="64"/>
      <c r="M62" s="64"/>
      <c r="N62" s="66"/>
    </row>
    <row r="63" spans="2:17" x14ac:dyDescent="0.25">
      <c r="C63" s="81" t="s">
        <v>7</v>
      </c>
      <c r="D63" s="64"/>
      <c r="E63" s="64"/>
      <c r="F63" s="64"/>
      <c r="G63" s="64"/>
      <c r="H63" s="64">
        <f t="shared" si="22"/>
        <v>6.670774647887324</v>
      </c>
      <c r="I63" s="64">
        <f t="shared" si="22"/>
        <v>9</v>
      </c>
      <c r="J63" s="65"/>
      <c r="K63" s="64"/>
      <c r="L63" s="64"/>
      <c r="M63" s="64"/>
      <c r="N63" s="66"/>
    </row>
    <row r="64" spans="2:17" x14ac:dyDescent="0.25">
      <c r="C64" s="81" t="s">
        <v>8</v>
      </c>
      <c r="D64" s="64"/>
      <c r="E64" s="64"/>
      <c r="F64" s="64"/>
      <c r="G64" s="64"/>
      <c r="H64" s="64"/>
      <c r="I64" s="64">
        <f t="shared" si="22"/>
        <v>1.7904929577464788</v>
      </c>
      <c r="J64" s="65"/>
      <c r="K64" s="64"/>
      <c r="L64" s="64"/>
      <c r="M64" s="64"/>
      <c r="N64" s="66"/>
    </row>
    <row r="65" spans="2:14" ht="15.75" thickBot="1" x14ac:dyDescent="0.3">
      <c r="C65" s="82" t="s">
        <v>9</v>
      </c>
      <c r="D65" s="68"/>
      <c r="E65" s="68"/>
      <c r="F65" s="68"/>
      <c r="G65" s="68"/>
      <c r="H65" s="68"/>
      <c r="I65" s="68"/>
      <c r="J65" s="69"/>
      <c r="K65" s="68"/>
      <c r="L65" s="68"/>
      <c r="M65" s="68"/>
      <c r="N65" s="70"/>
    </row>
    <row r="66" spans="2:14" ht="15.75" thickBot="1" x14ac:dyDescent="0.3"/>
    <row r="67" spans="2:14" ht="15.75" thickBot="1" x14ac:dyDescent="0.3">
      <c r="L67" s="76" t="s">
        <v>24</v>
      </c>
      <c r="M67" s="77"/>
    </row>
    <row r="68" spans="2:14" ht="15.75" thickBot="1" x14ac:dyDescent="0.3">
      <c r="C68" s="76" t="s">
        <v>24</v>
      </c>
      <c r="D68" s="77"/>
      <c r="G68" s="76" t="s">
        <v>27</v>
      </c>
      <c r="H68" s="77"/>
    </row>
    <row r="69" spans="2:14" ht="15.75" thickBot="1" x14ac:dyDescent="0.3"/>
    <row r="70" spans="2:14" ht="15.75" thickBot="1" x14ac:dyDescent="0.3">
      <c r="C70" s="83" t="s">
        <v>25</v>
      </c>
      <c r="D70" s="84" t="s">
        <v>26</v>
      </c>
      <c r="G70" s="83" t="s">
        <v>25</v>
      </c>
      <c r="H70" s="84" t="s">
        <v>26</v>
      </c>
    </row>
    <row r="71" spans="2:14" x14ac:dyDescent="0.25">
      <c r="B71" s="78" t="s">
        <v>0</v>
      </c>
      <c r="C71" s="85">
        <v>4</v>
      </c>
      <c r="D71" s="17">
        <v>4</v>
      </c>
      <c r="F71" s="78" t="s">
        <v>0</v>
      </c>
      <c r="G71" s="103">
        <v>4.2124331538459518</v>
      </c>
      <c r="H71" s="104">
        <v>4.3269139576629767</v>
      </c>
    </row>
    <row r="72" spans="2:14" x14ac:dyDescent="0.25">
      <c r="B72" s="79" t="s">
        <v>19</v>
      </c>
      <c r="C72" s="51">
        <f>+J56</f>
        <v>6.7067307692307692</v>
      </c>
      <c r="D72" s="13">
        <v>0</v>
      </c>
      <c r="F72" s="79" t="s">
        <v>19</v>
      </c>
      <c r="G72" s="32">
        <v>6.7021239792587259</v>
      </c>
      <c r="H72" s="33">
        <v>4.9847354460636657</v>
      </c>
    </row>
    <row r="73" spans="2:14" x14ac:dyDescent="0.25">
      <c r="B73" s="79" t="s">
        <v>1</v>
      </c>
      <c r="C73" s="11">
        <v>0</v>
      </c>
      <c r="D73" s="52">
        <f>+J57</f>
        <v>3.0144230769230771</v>
      </c>
      <c r="F73" s="79" t="s">
        <v>1</v>
      </c>
      <c r="G73" s="32">
        <v>4.5430177512168131</v>
      </c>
      <c r="H73" s="33">
        <v>4.761940791854574</v>
      </c>
    </row>
    <row r="74" spans="2:14" x14ac:dyDescent="0.25">
      <c r="B74" s="79" t="s">
        <v>2</v>
      </c>
      <c r="C74" s="51">
        <f>+J58</f>
        <v>7.4567307692307692</v>
      </c>
      <c r="D74" s="13">
        <v>0</v>
      </c>
      <c r="F74" s="79" t="s">
        <v>2</v>
      </c>
      <c r="G74" s="32">
        <v>5.3956181103464065</v>
      </c>
      <c r="H74" s="33">
        <v>6.7616376391605213</v>
      </c>
    </row>
    <row r="75" spans="2:14" ht="15.75" thickBot="1" x14ac:dyDescent="0.3">
      <c r="B75" s="80" t="s">
        <v>3</v>
      </c>
      <c r="C75" s="11">
        <v>0</v>
      </c>
      <c r="D75" s="52">
        <f>+J59</f>
        <v>3.5336538461538463</v>
      </c>
      <c r="F75" s="80" t="s">
        <v>3</v>
      </c>
      <c r="G75" s="32">
        <v>3.8766017648297693</v>
      </c>
      <c r="H75" s="33">
        <v>6.1786717382944634</v>
      </c>
    </row>
    <row r="76" spans="2:14" x14ac:dyDescent="0.25">
      <c r="B76" s="81" t="s">
        <v>4</v>
      </c>
      <c r="C76" s="51">
        <f>+D55</f>
        <v>1</v>
      </c>
      <c r="D76" s="13">
        <v>0</v>
      </c>
      <c r="F76" s="81" t="s">
        <v>4</v>
      </c>
      <c r="G76" s="32">
        <v>4.7555429490374497</v>
      </c>
      <c r="H76" s="33">
        <v>3.8939110282510607</v>
      </c>
    </row>
    <row r="77" spans="2:14" x14ac:dyDescent="0.25">
      <c r="B77" s="81" t="s">
        <v>5</v>
      </c>
      <c r="C77" s="11">
        <v>0</v>
      </c>
      <c r="D77" s="52">
        <f>+E55</f>
        <v>8</v>
      </c>
      <c r="F77" s="81" t="s">
        <v>5</v>
      </c>
      <c r="G77" s="32">
        <v>5.9770719369204244</v>
      </c>
      <c r="H77" s="33">
        <v>6.5683129800640954</v>
      </c>
    </row>
    <row r="78" spans="2:14" x14ac:dyDescent="0.25">
      <c r="B78" s="81" t="s">
        <v>6</v>
      </c>
      <c r="C78" s="51">
        <f>+F55</f>
        <v>3</v>
      </c>
      <c r="D78" s="13">
        <v>0</v>
      </c>
      <c r="F78" s="81" t="s">
        <v>6</v>
      </c>
      <c r="G78" s="32">
        <v>5.5763834239820218</v>
      </c>
      <c r="H78" s="33">
        <v>5.8493858060344692</v>
      </c>
    </row>
    <row r="79" spans="2:14" x14ac:dyDescent="0.25">
      <c r="B79" s="81" t="s">
        <v>7</v>
      </c>
      <c r="C79" s="11">
        <v>0</v>
      </c>
      <c r="D79" s="52">
        <f>+G55</f>
        <v>5</v>
      </c>
      <c r="F79" s="81" t="s">
        <v>7</v>
      </c>
      <c r="G79" s="32">
        <v>6.3362054288798095</v>
      </c>
      <c r="H79" s="33">
        <v>4.0964358685918345</v>
      </c>
    </row>
    <row r="80" spans="2:14" x14ac:dyDescent="0.25">
      <c r="B80" s="81" t="s">
        <v>8</v>
      </c>
      <c r="C80" s="51">
        <f>+H55</f>
        <v>1.5</v>
      </c>
      <c r="D80" s="13">
        <v>0</v>
      </c>
      <c r="F80" s="81" t="s">
        <v>8</v>
      </c>
      <c r="G80" s="32">
        <v>3.8762624003193795</v>
      </c>
      <c r="H80" s="33">
        <v>4.8262713158796426</v>
      </c>
    </row>
    <row r="81" spans="2:23" ht="15.75" thickBot="1" x14ac:dyDescent="0.3">
      <c r="B81" s="82" t="s">
        <v>9</v>
      </c>
      <c r="C81" s="14">
        <v>0</v>
      </c>
      <c r="D81" s="53">
        <f>+I55</f>
        <v>4</v>
      </c>
      <c r="F81" s="82" t="s">
        <v>9</v>
      </c>
      <c r="G81" s="34">
        <v>3.5934851116935285</v>
      </c>
      <c r="H81" s="35">
        <v>5.4844529425187281</v>
      </c>
    </row>
    <row r="82" spans="2:23" x14ac:dyDescent="0.25">
      <c r="G82" s="105"/>
    </row>
    <row r="83" spans="2:23" ht="15.75" thickBot="1" x14ac:dyDescent="0.3"/>
    <row r="84" spans="2:23" ht="15.75" thickBot="1" x14ac:dyDescent="0.3">
      <c r="C84" s="89"/>
      <c r="D84" s="86" t="s">
        <v>4</v>
      </c>
      <c r="E84" s="86" t="s">
        <v>5</v>
      </c>
      <c r="F84" s="86" t="s">
        <v>6</v>
      </c>
      <c r="G84" s="86" t="s">
        <v>7</v>
      </c>
      <c r="H84" s="86" t="s">
        <v>8</v>
      </c>
      <c r="I84" s="86" t="s">
        <v>9</v>
      </c>
      <c r="J84" s="56" t="s">
        <v>0</v>
      </c>
      <c r="K84" s="57" t="s">
        <v>19</v>
      </c>
      <c r="L84" s="57" t="s">
        <v>1</v>
      </c>
      <c r="M84" s="57" t="s">
        <v>2</v>
      </c>
      <c r="N84" s="58" t="s">
        <v>3</v>
      </c>
    </row>
    <row r="85" spans="2:23" ht="15.75" thickBot="1" x14ac:dyDescent="0.3">
      <c r="B85" s="73" t="s">
        <v>28</v>
      </c>
      <c r="C85" s="78" t="s">
        <v>0</v>
      </c>
      <c r="D85" s="60">
        <f>SUMXMY2(G71:H71,G$76:H$76)</f>
        <v>0.48245978651225141</v>
      </c>
      <c r="E85" s="60">
        <f>SUMXMY2(G71:H71,G$77:H$77)</f>
        <v>8.1378196123512456</v>
      </c>
      <c r="F85" s="60">
        <f>SUMXMY2(G71:H71,G$78:H$78)</f>
        <v>4.1782808684879669</v>
      </c>
      <c r="G85" s="60">
        <f>SUMXMY2(G71:H71,G$79:H$79)</f>
        <v>4.5635288257443731</v>
      </c>
      <c r="H85" s="60">
        <f>SUMXMY2(G71:H71,G$80:H$80)</f>
        <v>0.36236854673175106</v>
      </c>
      <c r="I85" s="62">
        <f>SUMXMY2(G71:H71,G$81:H$81)</f>
        <v>1.7229931803452017</v>
      </c>
      <c r="J85" s="61"/>
      <c r="K85" s="60"/>
      <c r="L85" s="60"/>
      <c r="M85" s="60"/>
      <c r="N85" s="62"/>
      <c r="Q85" s="125" t="s">
        <v>14</v>
      </c>
      <c r="R85" s="126"/>
      <c r="S85" s="126"/>
      <c r="T85" s="126"/>
      <c r="U85" s="126"/>
      <c r="V85" s="126"/>
      <c r="W85" s="127"/>
    </row>
    <row r="86" spans="2:23" ht="15.75" thickBot="1" x14ac:dyDescent="0.3">
      <c r="B86" s="74" t="s">
        <v>22</v>
      </c>
      <c r="C86" s="79" t="s">
        <v>19</v>
      </c>
      <c r="D86" s="64">
        <f t="shared" ref="D86:D89" si="23">SUMXMY2(G72:H72,G$76:H$76)</f>
        <v>4.9790756177135336</v>
      </c>
      <c r="E86" s="64">
        <f t="shared" ref="E86:E89" si="24">SUMXMY2(G72:H72,G$77:H$77)</f>
        <v>3.0334182702898245</v>
      </c>
      <c r="F86" s="64">
        <f t="shared" ref="F86:F89" si="25">SUMXMY2(G72:H72,G$78:H$78)</f>
        <v>2.0149120427923424</v>
      </c>
      <c r="G86" s="64">
        <f t="shared" ref="G86:G89" si="26">SUMXMY2(G72:H72,G$79:H$79)</f>
        <v>0.92297252484804138</v>
      </c>
      <c r="H86" s="64">
        <f t="shared" ref="H86:H89" si="27">SUMXMY2(G72:H72,G$80:H$80)</f>
        <v>8.0106045438805555</v>
      </c>
      <c r="I86" s="66">
        <f t="shared" ref="I86:I89" si="28">SUMXMY2(G72:H72,G$81:H$81)</f>
        <v>9.9133531852003482</v>
      </c>
      <c r="J86" s="65">
        <f>SUMXMY2(G$71:H$71,G72:H72)</f>
        <v>6.6312895167462385</v>
      </c>
      <c r="K86" s="64"/>
      <c r="L86" s="64"/>
      <c r="M86" s="64"/>
      <c r="N86" s="66"/>
      <c r="Q86" s="4"/>
      <c r="R86" s="8" t="s">
        <v>4</v>
      </c>
      <c r="S86" s="22" t="s">
        <v>5</v>
      </c>
      <c r="T86" s="22" t="s">
        <v>6</v>
      </c>
      <c r="U86" s="22" t="s">
        <v>7</v>
      </c>
      <c r="V86" s="22" t="s">
        <v>8</v>
      </c>
      <c r="W86" s="23" t="s">
        <v>9</v>
      </c>
    </row>
    <row r="87" spans="2:23" ht="15.75" thickBot="1" x14ac:dyDescent="0.3">
      <c r="B87" s="75" t="s">
        <v>23</v>
      </c>
      <c r="C87" s="79" t="s">
        <v>1</v>
      </c>
      <c r="D87" s="64">
        <f t="shared" si="23"/>
        <v>0.79864263021027182</v>
      </c>
      <c r="E87" s="64">
        <f t="shared" si="24"/>
        <v>5.3194918898709025</v>
      </c>
      <c r="F87" s="64">
        <f>SUMXMY2(G73:H73,G$78:H$78)</f>
        <v>2.2503812725142049</v>
      </c>
      <c r="G87" s="64">
        <f t="shared" si="26"/>
        <v>3.6584188502093551</v>
      </c>
      <c r="H87" s="64">
        <f t="shared" si="27"/>
        <v>0.44870111427169967</v>
      </c>
      <c r="I87" s="66">
        <f t="shared" si="28"/>
        <v>1.4236360413773972</v>
      </c>
      <c r="J87" s="65">
        <f t="shared" ref="J87:J89" si="29">SUMXMY2(G$71:H$71,G73:H73)</f>
        <v>0.2985345224856179</v>
      </c>
      <c r="K87" s="64">
        <f>SUMXMY2(G$72:H$72,G73:H73)</f>
        <v>4.7113771619135258</v>
      </c>
      <c r="L87" s="64"/>
      <c r="M87" s="64"/>
      <c r="N87" s="66"/>
      <c r="Q87" s="7" t="s">
        <v>0</v>
      </c>
      <c r="R87" s="106">
        <v>9</v>
      </c>
      <c r="S87" s="112">
        <v>2</v>
      </c>
      <c r="T87" s="110">
        <v>7</v>
      </c>
      <c r="U87" s="12">
        <v>5</v>
      </c>
      <c r="V87" s="107">
        <v>8.5</v>
      </c>
      <c r="W87" s="13">
        <v>6</v>
      </c>
    </row>
    <row r="88" spans="2:23" x14ac:dyDescent="0.25">
      <c r="C88" s="79" t="s">
        <v>2</v>
      </c>
      <c r="D88" s="64">
        <f t="shared" si="23"/>
        <v>8.6335521270429485</v>
      </c>
      <c r="E88" s="64">
        <f>SUMXMY2(G74:H74,G$77:H$77)</f>
        <v>0.37546297625231739</v>
      </c>
      <c r="F88" s="64">
        <f t="shared" si="25"/>
        <v>0.86487950565562477</v>
      </c>
      <c r="G88" s="64">
        <f t="shared" si="26"/>
        <v>7.988004981628321</v>
      </c>
      <c r="H88" s="64">
        <f t="shared" si="27"/>
        <v>6.0540845788814774</v>
      </c>
      <c r="I88" s="66">
        <f t="shared" si="28"/>
        <v>4.878884094169603</v>
      </c>
      <c r="J88" s="65">
        <f>SUMXMY2(G$71:H$71,G74:H74)</f>
        <v>7.3278060465339392</v>
      </c>
      <c r="K88" s="64">
        <f t="shared" ref="K88:K89" si="30">SUMXMY2(G$72:H$72,G74:H74)</f>
        <v>4.8643389893347502</v>
      </c>
      <c r="L88" s="64">
        <f>SUMXMY2(G$73:H$73,G74:H74)</f>
        <v>4.7257148535132565</v>
      </c>
      <c r="M88" s="64"/>
      <c r="N88" s="66"/>
      <c r="Q88" s="7" t="s">
        <v>19</v>
      </c>
      <c r="R88" s="11">
        <v>5</v>
      </c>
      <c r="S88" s="12">
        <v>6</v>
      </c>
      <c r="T88" s="110">
        <v>8</v>
      </c>
      <c r="U88" s="107">
        <v>9</v>
      </c>
      <c r="V88" s="12">
        <v>2</v>
      </c>
      <c r="W88" s="113">
        <v>1</v>
      </c>
    </row>
    <row r="89" spans="2:23" ht="15.75" thickBot="1" x14ac:dyDescent="0.3">
      <c r="C89" s="80" t="s">
        <v>3</v>
      </c>
      <c r="D89" s="68">
        <f t="shared" si="23"/>
        <v>5.9926691074544332</v>
      </c>
      <c r="E89" s="68">
        <f t="shared" si="24"/>
        <v>4.5637952411303271</v>
      </c>
      <c r="F89" s="68">
        <f t="shared" si="25"/>
        <v>2.997686913974718</v>
      </c>
      <c r="G89" s="68">
        <f t="shared" si="26"/>
        <v>10.385356401284646</v>
      </c>
      <c r="H89" s="68">
        <f t="shared" si="27"/>
        <v>1.8289870177160565</v>
      </c>
      <c r="I89" s="70">
        <f t="shared" si="28"/>
        <v>0.56209477569137856</v>
      </c>
      <c r="J89" s="69">
        <f t="shared" si="29"/>
        <v>3.5417895999777875</v>
      </c>
      <c r="K89" s="68">
        <f t="shared" si="30"/>
        <v>9.4090596541373408</v>
      </c>
      <c r="L89" s="68">
        <f>SUMXMY2(G$73:H$73,G75:H75)</f>
        <v>2.4512368415126815</v>
      </c>
      <c r="M89" s="68">
        <f>SUMXMY2(G74:H74,G75:H75)</f>
        <v>2.6472598995192942</v>
      </c>
      <c r="N89" s="70"/>
      <c r="Q89" s="7" t="s">
        <v>1</v>
      </c>
      <c r="R89" s="11">
        <v>4</v>
      </c>
      <c r="S89" s="12">
        <v>3</v>
      </c>
      <c r="T89" s="110">
        <v>8</v>
      </c>
      <c r="U89" s="12">
        <v>7</v>
      </c>
      <c r="V89" s="12">
        <v>5</v>
      </c>
      <c r="W89" s="108">
        <v>9</v>
      </c>
    </row>
    <row r="90" spans="2:23" x14ac:dyDescent="0.25">
      <c r="C90" s="81" t="s">
        <v>4</v>
      </c>
      <c r="D90" s="64"/>
      <c r="E90" s="64">
        <f>SUMXMY2($G76:$H76,G77:H77)</f>
        <v>8.6445588680997734</v>
      </c>
      <c r="F90" s="64">
        <f>SUMXMY2(G76:H76,G78:H78)</f>
        <v>4.4976606918543016</v>
      </c>
      <c r="G90" s="64">
        <f>SUMXMY2(G76:H76,G79:H79)</f>
        <v>2.5395101861364546</v>
      </c>
      <c r="H90" s="64">
        <f>SUMXMY2(G76:H76,G80:H80)</f>
        <v>1.6424299893008025</v>
      </c>
      <c r="I90" s="64">
        <f>SUMXMY2(G76:H76,G81:H81)</f>
        <v>3.8802019983746865</v>
      </c>
      <c r="J90" s="65"/>
      <c r="K90" s="64"/>
      <c r="L90" s="64"/>
      <c r="M90" s="64"/>
      <c r="N90" s="66"/>
      <c r="Q90" s="7" t="s">
        <v>2</v>
      </c>
      <c r="R90" s="114">
        <v>2</v>
      </c>
      <c r="S90" s="107">
        <v>9</v>
      </c>
      <c r="T90" s="110">
        <v>8</v>
      </c>
      <c r="U90" s="112">
        <v>2</v>
      </c>
      <c r="V90" s="12">
        <v>4</v>
      </c>
      <c r="W90" s="13">
        <v>5</v>
      </c>
    </row>
    <row r="91" spans="2:23" ht="15.75" thickBot="1" x14ac:dyDescent="0.3">
      <c r="C91" s="81" t="s">
        <v>5</v>
      </c>
      <c r="D91" s="64"/>
      <c r="E91" s="64"/>
      <c r="F91" s="64">
        <f>SUMXMY2(G77:H77,G78:H78)</f>
        <v>0.67740756595901286</v>
      </c>
      <c r="G91" s="64">
        <f>SUMXMY2(G77:H77,G79:H79)</f>
        <v>6.2391533192673894</v>
      </c>
      <c r="H91" s="64">
        <f>SUMXMY2(G77:H77,G80:H80)</f>
        <v>7.4481098688284337</v>
      </c>
      <c r="I91" s="64">
        <f>SUMXMY2(G77:H77,G81:H81)</f>
        <v>6.8562387343830782</v>
      </c>
      <c r="J91" s="65"/>
      <c r="K91" s="64"/>
      <c r="L91" s="64"/>
      <c r="M91" s="64"/>
      <c r="N91" s="66"/>
      <c r="Q91" s="8" t="s">
        <v>3</v>
      </c>
      <c r="R91" s="14">
        <v>4</v>
      </c>
      <c r="S91" s="15">
        <v>5</v>
      </c>
      <c r="T91" s="111">
        <v>7</v>
      </c>
      <c r="U91" s="115">
        <v>1</v>
      </c>
      <c r="V91" s="15">
        <v>7</v>
      </c>
      <c r="W91" s="109">
        <v>9</v>
      </c>
    </row>
    <row r="92" spans="2:23" x14ac:dyDescent="0.25">
      <c r="C92" s="81" t="s">
        <v>6</v>
      </c>
      <c r="D92" s="64"/>
      <c r="E92" s="64"/>
      <c r="F92" s="64"/>
      <c r="G92" s="64">
        <f>SUMXMY2(G78:H78,G79:H79)</f>
        <v>3.6501629623070309</v>
      </c>
      <c r="H92" s="64">
        <f>SUMXMY2(G78:H78,G80:H80)</f>
        <v>3.9371747550644818</v>
      </c>
      <c r="I92" s="64">
        <f>SUMXMY2(G78:H78,G81:H81)</f>
        <v>4.0650617117503538</v>
      </c>
      <c r="J92" s="65"/>
      <c r="K92" s="64"/>
      <c r="L92" s="64"/>
      <c r="M92" s="64"/>
      <c r="N92" s="66"/>
      <c r="Q92" s="9" t="s">
        <v>12</v>
      </c>
      <c r="R92" s="18">
        <v>4.8</v>
      </c>
      <c r="S92" s="18">
        <v>5</v>
      </c>
      <c r="T92" s="18">
        <v>7.6</v>
      </c>
      <c r="U92" s="18">
        <v>4.8</v>
      </c>
      <c r="V92" s="18">
        <v>5.3</v>
      </c>
      <c r="W92" s="19">
        <v>6</v>
      </c>
    </row>
    <row r="93" spans="2:23" ht="15.75" thickBot="1" x14ac:dyDescent="0.3">
      <c r="C93" s="81" t="s">
        <v>7</v>
      </c>
      <c r="D93" s="64"/>
      <c r="E93" s="64"/>
      <c r="F93" s="64"/>
      <c r="G93" s="64"/>
      <c r="H93" s="64">
        <f>SUMXMY2(G79:H79,G80:H80)</f>
        <v>6.5839794838808556</v>
      </c>
      <c r="I93" s="64">
        <f>SUMXMY2(G79:H79,G81:H81)</f>
        <v>9.4491061358189903</v>
      </c>
      <c r="J93" s="65"/>
      <c r="K93" s="64"/>
      <c r="L93" s="64"/>
      <c r="M93" s="64"/>
      <c r="N93" s="66"/>
      <c r="Q93" s="10" t="s">
        <v>13</v>
      </c>
      <c r="R93" s="20">
        <v>2.5884358211089569</v>
      </c>
      <c r="S93" s="20">
        <v>2.7386127875258306</v>
      </c>
      <c r="T93" s="20">
        <v>0.54772255750516607</v>
      </c>
      <c r="U93" s="20">
        <v>3.3466401061363023</v>
      </c>
      <c r="V93" s="20">
        <v>2.5396850198400593</v>
      </c>
      <c r="W93" s="21">
        <v>3.3166247903553998</v>
      </c>
    </row>
    <row r="94" spans="2:23" x14ac:dyDescent="0.25">
      <c r="C94" s="81" t="s">
        <v>8</v>
      </c>
      <c r="D94" s="64"/>
      <c r="E94" s="64"/>
      <c r="F94" s="64"/>
      <c r="G94" s="64"/>
      <c r="H94" s="64"/>
      <c r="I94" s="64">
        <f>SUMXMY2(G80:H80,G81:H81)</f>
        <v>0.5131660486078603</v>
      </c>
      <c r="J94" s="65"/>
      <c r="K94" s="64"/>
      <c r="L94" s="64"/>
      <c r="M94" s="64"/>
      <c r="N94" s="66"/>
    </row>
    <row r="95" spans="2:23" ht="15.75" thickBot="1" x14ac:dyDescent="0.3">
      <c r="C95" s="82" t="s">
        <v>9</v>
      </c>
      <c r="D95" s="68"/>
      <c r="E95" s="68"/>
      <c r="F95" s="68"/>
      <c r="G95" s="68"/>
      <c r="H95" s="68"/>
      <c r="I95" s="68"/>
      <c r="J95" s="69"/>
      <c r="K95" s="68"/>
      <c r="L95" s="68"/>
      <c r="M95" s="68"/>
      <c r="N95" s="70"/>
    </row>
    <row r="98" spans="2:14" ht="15.75" thickBot="1" x14ac:dyDescent="0.3"/>
    <row r="99" spans="2:14" ht="15.75" thickBot="1" x14ac:dyDescent="0.3">
      <c r="C99" s="90"/>
      <c r="D99" s="55" t="s">
        <v>4</v>
      </c>
      <c r="E99" s="55" t="s">
        <v>5</v>
      </c>
      <c r="F99" s="55" t="s">
        <v>6</v>
      </c>
      <c r="G99" s="55" t="s">
        <v>7</v>
      </c>
      <c r="H99" s="55" t="s">
        <v>8</v>
      </c>
      <c r="I99" s="55" t="s">
        <v>9</v>
      </c>
      <c r="J99" s="56" t="s">
        <v>0</v>
      </c>
      <c r="K99" s="57" t="s">
        <v>19</v>
      </c>
      <c r="L99" s="57" t="s">
        <v>1</v>
      </c>
      <c r="M99" s="57" t="s">
        <v>2</v>
      </c>
      <c r="N99" s="58" t="s">
        <v>3</v>
      </c>
    </row>
    <row r="100" spans="2:14" x14ac:dyDescent="0.25">
      <c r="B100" s="73" t="s">
        <v>32</v>
      </c>
      <c r="C100" s="78" t="s">
        <v>0</v>
      </c>
      <c r="D100" s="94">
        <f>(SQRT((D55-D85)^2))</f>
        <v>0.51754021348774859</v>
      </c>
      <c r="E100" s="94">
        <f t="shared" ref="E100:N100" si="31">(SQRT((E55-E85)^2))</f>
        <v>0.13781961235124562</v>
      </c>
      <c r="F100" s="94">
        <f t="shared" si="31"/>
        <v>1.1782808684879669</v>
      </c>
      <c r="G100" s="94">
        <f t="shared" si="31"/>
        <v>0.43647117425562687</v>
      </c>
      <c r="H100" s="94">
        <f t="shared" si="31"/>
        <v>1.137631453268249</v>
      </c>
      <c r="I100" s="94">
        <f t="shared" si="31"/>
        <v>2.2770068196547983</v>
      </c>
      <c r="J100" s="95">
        <f t="shared" si="31"/>
        <v>0</v>
      </c>
      <c r="K100" s="94">
        <f t="shared" si="31"/>
        <v>0</v>
      </c>
      <c r="L100" s="94">
        <f t="shared" si="31"/>
        <v>0</v>
      </c>
      <c r="M100" s="94">
        <f t="shared" si="31"/>
        <v>0</v>
      </c>
      <c r="N100" s="96">
        <f t="shared" si="31"/>
        <v>0</v>
      </c>
    </row>
    <row r="101" spans="2:14" x14ac:dyDescent="0.25">
      <c r="B101" s="74" t="s">
        <v>22</v>
      </c>
      <c r="C101" s="79" t="s">
        <v>19</v>
      </c>
      <c r="D101" s="97">
        <f t="shared" ref="D101:N101" si="32">(SQRT((D56-D86)^2))</f>
        <v>2.0924382286466425E-2</v>
      </c>
      <c r="E101" s="97">
        <f t="shared" si="32"/>
        <v>0.96658172971017553</v>
      </c>
      <c r="F101" s="97">
        <f t="shared" si="32"/>
        <v>1.4912042792342373E-2</v>
      </c>
      <c r="G101" s="97">
        <f t="shared" si="32"/>
        <v>7.7027475151958624E-2</v>
      </c>
      <c r="H101" s="97">
        <f t="shared" si="32"/>
        <v>1.0604543880555539E-2</v>
      </c>
      <c r="I101" s="97">
        <f t="shared" si="32"/>
        <v>0.91335318520034825</v>
      </c>
      <c r="J101" s="98">
        <f t="shared" si="32"/>
        <v>7.5441252484530708E-2</v>
      </c>
      <c r="K101" s="97">
        <f t="shared" si="32"/>
        <v>0</v>
      </c>
      <c r="L101" s="97">
        <f t="shared" si="32"/>
        <v>0</v>
      </c>
      <c r="M101" s="97">
        <f t="shared" si="32"/>
        <v>0</v>
      </c>
      <c r="N101" s="99">
        <f t="shared" si="32"/>
        <v>0</v>
      </c>
    </row>
    <row r="102" spans="2:14" ht="15.75" thickBot="1" x14ac:dyDescent="0.3">
      <c r="B102" s="75" t="s">
        <v>23</v>
      </c>
      <c r="C102" s="79" t="s">
        <v>1</v>
      </c>
      <c r="D102" s="97">
        <f t="shared" ref="D102:N102" si="33">(SQRT((D57-D87)^2))</f>
        <v>5.2013573697897284</v>
      </c>
      <c r="E102" s="97">
        <f t="shared" si="33"/>
        <v>1.6805081101290975</v>
      </c>
      <c r="F102" s="97">
        <f t="shared" si="33"/>
        <v>0.25038127251420494</v>
      </c>
      <c r="G102" s="97">
        <f t="shared" si="33"/>
        <v>0.65841885020935509</v>
      </c>
      <c r="H102" s="97">
        <f t="shared" si="33"/>
        <v>4.5512988857283005</v>
      </c>
      <c r="I102" s="97">
        <f t="shared" si="33"/>
        <v>0.42363604137739719</v>
      </c>
      <c r="J102" s="98">
        <f t="shared" si="33"/>
        <v>2.7158885544374591</v>
      </c>
      <c r="K102" s="97">
        <f t="shared" si="33"/>
        <v>0.30785360731724332</v>
      </c>
      <c r="L102" s="97">
        <f t="shared" si="33"/>
        <v>0</v>
      </c>
      <c r="M102" s="97">
        <f t="shared" si="33"/>
        <v>0</v>
      </c>
      <c r="N102" s="99">
        <f t="shared" si="33"/>
        <v>0</v>
      </c>
    </row>
    <row r="103" spans="2:14" x14ac:dyDescent="0.25">
      <c r="C103" s="79" t="s">
        <v>2</v>
      </c>
      <c r="D103" s="97">
        <f t="shared" ref="D103:N103" si="34">(SQRT((D58-D88)^2))</f>
        <v>0.6335521270429485</v>
      </c>
      <c r="E103" s="97">
        <f t="shared" si="34"/>
        <v>0.62453702374768261</v>
      </c>
      <c r="F103" s="97">
        <f t="shared" si="34"/>
        <v>1.1351204943443753</v>
      </c>
      <c r="G103" s="97">
        <f t="shared" si="34"/>
        <v>1.1995018371679045E-2</v>
      </c>
      <c r="H103" s="97">
        <f t="shared" si="34"/>
        <v>5.4084578881477441E-2</v>
      </c>
      <c r="I103" s="97">
        <f t="shared" si="34"/>
        <v>0.121115905830397</v>
      </c>
      <c r="J103" s="98">
        <f t="shared" si="34"/>
        <v>0.12892472269682997</v>
      </c>
      <c r="K103" s="97">
        <f t="shared" si="34"/>
        <v>0.15489177989601899</v>
      </c>
      <c r="L103" s="97">
        <f t="shared" si="34"/>
        <v>5.0543772559743516E-3</v>
      </c>
      <c r="M103" s="97">
        <f t="shared" si="34"/>
        <v>0</v>
      </c>
      <c r="N103" s="99">
        <f t="shared" si="34"/>
        <v>0</v>
      </c>
    </row>
    <row r="104" spans="2:14" ht="15.75" thickBot="1" x14ac:dyDescent="0.3">
      <c r="C104" s="80" t="s">
        <v>3</v>
      </c>
      <c r="D104" s="100">
        <f t="shared" ref="D104:N104" si="35">(SQRT((D59-D89)^2))</f>
        <v>7.3308925455668472E-3</v>
      </c>
      <c r="E104" s="100">
        <f t="shared" si="35"/>
        <v>0.43620475886967292</v>
      </c>
      <c r="F104" s="100">
        <f t="shared" si="35"/>
        <v>2.3130860252820185E-3</v>
      </c>
      <c r="G104" s="100">
        <f t="shared" si="35"/>
        <v>1.3853564012846462</v>
      </c>
      <c r="H104" s="100">
        <f t="shared" si="35"/>
        <v>1.1710129822839435</v>
      </c>
      <c r="I104" s="100">
        <f t="shared" si="35"/>
        <v>0.43790522430862144</v>
      </c>
      <c r="J104" s="101">
        <f t="shared" si="35"/>
        <v>8.1357538239412719E-3</v>
      </c>
      <c r="K104" s="100">
        <f t="shared" si="35"/>
        <v>0.4090596541373408</v>
      </c>
      <c r="L104" s="100">
        <f t="shared" si="35"/>
        <v>0.14491700464116475</v>
      </c>
      <c r="M104" s="100">
        <f t="shared" si="35"/>
        <v>6.4278562019167484E-2</v>
      </c>
      <c r="N104" s="102">
        <f t="shared" si="35"/>
        <v>0</v>
      </c>
    </row>
    <row r="105" spans="2:14" x14ac:dyDescent="0.25">
      <c r="C105" s="81" t="s">
        <v>4</v>
      </c>
      <c r="D105" s="97">
        <f t="shared" ref="D105:N105" si="36">(SQRT((D60-D90)^2))</f>
        <v>0</v>
      </c>
      <c r="E105" s="97">
        <f t="shared" si="36"/>
        <v>2.2431504173955483</v>
      </c>
      <c r="F105" s="97">
        <f t="shared" si="36"/>
        <v>0.19248015321612133</v>
      </c>
      <c r="G105" s="97">
        <f t="shared" si="36"/>
        <v>0.62950389837058784</v>
      </c>
      <c r="H105" s="97">
        <f t="shared" si="36"/>
        <v>0.16883844000502779</v>
      </c>
      <c r="I105" s="97">
        <f t="shared" si="36"/>
        <v>1.4437416635971445</v>
      </c>
      <c r="J105" s="98">
        <f t="shared" si="36"/>
        <v>0</v>
      </c>
      <c r="K105" s="97">
        <f t="shared" si="36"/>
        <v>0</v>
      </c>
      <c r="L105" s="97">
        <f t="shared" si="36"/>
        <v>0</v>
      </c>
      <c r="M105" s="97">
        <f t="shared" si="36"/>
        <v>0</v>
      </c>
      <c r="N105" s="99">
        <f t="shared" si="36"/>
        <v>0</v>
      </c>
    </row>
    <row r="106" spans="2:14" x14ac:dyDescent="0.25">
      <c r="C106" s="81" t="s">
        <v>5</v>
      </c>
      <c r="D106" s="97">
        <f t="shared" ref="D106:N106" si="37">(SQRT((D61-D91)^2))</f>
        <v>0</v>
      </c>
      <c r="E106" s="97">
        <f t="shared" si="37"/>
        <v>0</v>
      </c>
      <c r="F106" s="97">
        <f t="shared" si="37"/>
        <v>3.0620290537592973</v>
      </c>
      <c r="G106" s="97">
        <f t="shared" si="37"/>
        <v>3.5494568056554598E-2</v>
      </c>
      <c r="H106" s="97">
        <f t="shared" si="37"/>
        <v>1.6646591646030817</v>
      </c>
      <c r="I106" s="97">
        <f t="shared" si="37"/>
        <v>5.2211969842273831E-2</v>
      </c>
      <c r="J106" s="98">
        <f t="shared" si="37"/>
        <v>0</v>
      </c>
      <c r="K106" s="97">
        <f t="shared" si="37"/>
        <v>0</v>
      </c>
      <c r="L106" s="97">
        <f t="shared" si="37"/>
        <v>0</v>
      </c>
      <c r="M106" s="97">
        <f t="shared" si="37"/>
        <v>0</v>
      </c>
      <c r="N106" s="99">
        <f t="shared" si="37"/>
        <v>0</v>
      </c>
    </row>
    <row r="107" spans="2:14" x14ac:dyDescent="0.25">
      <c r="C107" s="81" t="s">
        <v>6</v>
      </c>
      <c r="D107" s="97">
        <f t="shared" ref="D107:N107" si="38">(SQRT((D62-D92)^2))</f>
        <v>0</v>
      </c>
      <c r="E107" s="97">
        <f t="shared" si="38"/>
        <v>0</v>
      </c>
      <c r="F107" s="97">
        <f t="shared" si="38"/>
        <v>0</v>
      </c>
      <c r="G107" s="97">
        <f t="shared" si="38"/>
        <v>1.2934990095239551</v>
      </c>
      <c r="H107" s="97">
        <f t="shared" si="38"/>
        <v>7.1628061836926271E-2</v>
      </c>
      <c r="I107" s="97">
        <f t="shared" si="38"/>
        <v>8.7236835813397917E-3</v>
      </c>
      <c r="J107" s="98">
        <f t="shared" si="38"/>
        <v>0</v>
      </c>
      <c r="K107" s="97">
        <f t="shared" si="38"/>
        <v>0</v>
      </c>
      <c r="L107" s="97">
        <f t="shared" si="38"/>
        <v>0</v>
      </c>
      <c r="M107" s="97">
        <f t="shared" si="38"/>
        <v>0</v>
      </c>
      <c r="N107" s="99">
        <f t="shared" si="38"/>
        <v>0</v>
      </c>
    </row>
    <row r="108" spans="2:14" x14ac:dyDescent="0.25">
      <c r="C108" s="81" t="s">
        <v>7</v>
      </c>
      <c r="D108" s="97">
        <f t="shared" ref="D108:N108" si="39">(SQRT((D63-D93)^2))</f>
        <v>0</v>
      </c>
      <c r="E108" s="97">
        <f t="shared" si="39"/>
        <v>0</v>
      </c>
      <c r="F108" s="97">
        <f t="shared" si="39"/>
        <v>0</v>
      </c>
      <c r="G108" s="97">
        <f t="shared" si="39"/>
        <v>0</v>
      </c>
      <c r="H108" s="97">
        <f t="shared" si="39"/>
        <v>8.6795164006468362E-2</v>
      </c>
      <c r="I108" s="97">
        <f t="shared" si="39"/>
        <v>0.44910613581899028</v>
      </c>
      <c r="J108" s="98">
        <f t="shared" si="39"/>
        <v>0</v>
      </c>
      <c r="K108" s="97">
        <f t="shared" si="39"/>
        <v>0</v>
      </c>
      <c r="L108" s="97">
        <f t="shared" si="39"/>
        <v>0</v>
      </c>
      <c r="M108" s="97">
        <f t="shared" si="39"/>
        <v>0</v>
      </c>
      <c r="N108" s="99">
        <f t="shared" si="39"/>
        <v>0</v>
      </c>
    </row>
    <row r="109" spans="2:14" x14ac:dyDescent="0.25">
      <c r="C109" s="81" t="s">
        <v>8</v>
      </c>
      <c r="D109" s="97">
        <f t="shared" ref="D109:N109" si="40">(SQRT((D64-D94)^2))</f>
        <v>0</v>
      </c>
      <c r="E109" s="97">
        <f t="shared" si="40"/>
        <v>0</v>
      </c>
      <c r="F109" s="97">
        <f t="shared" si="40"/>
        <v>0</v>
      </c>
      <c r="G109" s="97">
        <f t="shared" si="40"/>
        <v>0</v>
      </c>
      <c r="H109" s="97">
        <f t="shared" si="40"/>
        <v>0</v>
      </c>
      <c r="I109" s="97">
        <f t="shared" si="40"/>
        <v>1.2773269091386186</v>
      </c>
      <c r="J109" s="98">
        <f t="shared" si="40"/>
        <v>0</v>
      </c>
      <c r="K109" s="97">
        <f t="shared" si="40"/>
        <v>0</v>
      </c>
      <c r="L109" s="97">
        <f t="shared" si="40"/>
        <v>0</v>
      </c>
      <c r="M109" s="97">
        <f t="shared" si="40"/>
        <v>0</v>
      </c>
      <c r="N109" s="99">
        <f t="shared" si="40"/>
        <v>0</v>
      </c>
    </row>
    <row r="110" spans="2:14" ht="15.75" thickBot="1" x14ac:dyDescent="0.3">
      <c r="C110" s="82" t="s">
        <v>9</v>
      </c>
      <c r="D110" s="100">
        <f t="shared" ref="D110:N110" si="41">(SQRT((D65-D95)^2))</f>
        <v>0</v>
      </c>
      <c r="E110" s="100">
        <f t="shared" si="41"/>
        <v>0</v>
      </c>
      <c r="F110" s="100">
        <f t="shared" si="41"/>
        <v>0</v>
      </c>
      <c r="G110" s="100">
        <f t="shared" si="41"/>
        <v>0</v>
      </c>
      <c r="H110" s="100">
        <f t="shared" si="41"/>
        <v>0</v>
      </c>
      <c r="I110" s="100">
        <f t="shared" si="41"/>
        <v>0</v>
      </c>
      <c r="J110" s="101">
        <f t="shared" si="41"/>
        <v>0</v>
      </c>
      <c r="K110" s="100">
        <f t="shared" si="41"/>
        <v>0</v>
      </c>
      <c r="L110" s="100">
        <f t="shared" si="41"/>
        <v>0</v>
      </c>
      <c r="M110" s="100">
        <f t="shared" si="41"/>
        <v>0</v>
      </c>
      <c r="N110" s="102">
        <f t="shared" si="41"/>
        <v>0</v>
      </c>
    </row>
    <row r="112" spans="2:14" ht="15.75" thickBot="1" x14ac:dyDescent="0.3"/>
    <row r="113" spans="3:11" ht="19.5" thickBot="1" x14ac:dyDescent="0.3">
      <c r="C113" s="128" t="s">
        <v>33</v>
      </c>
      <c r="D113" s="129"/>
      <c r="E113" s="135">
        <f>SUM(difference2)</f>
        <v>43.167916085273454</v>
      </c>
      <c r="F113" s="136"/>
      <c r="G113" s="130" t="s">
        <v>34</v>
      </c>
      <c r="H113" s="131"/>
      <c r="I113" s="131"/>
      <c r="J113" s="131"/>
      <c r="K113" s="132"/>
    </row>
  </sheetData>
  <mergeCells count="10">
    <mergeCell ref="C113:D113"/>
    <mergeCell ref="E113:F113"/>
    <mergeCell ref="G113:K113"/>
    <mergeCell ref="C3:I3"/>
    <mergeCell ref="C15:I15"/>
    <mergeCell ref="D25:G25"/>
    <mergeCell ref="D27:G27"/>
    <mergeCell ref="C29:I29"/>
    <mergeCell ref="K38:Q38"/>
    <mergeCell ref="Q85:W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ranks</vt:lpstr>
      <vt:lpstr>error</vt:lpstr>
      <vt:lpstr>ranks-map</vt:lpstr>
      <vt:lpstr>error-map</vt:lpstr>
      <vt:lpstr>calcmap</vt:lpstr>
      <vt:lpstr>dataranks</vt:lpstr>
      <vt:lpstr>dataranks2</vt:lpstr>
      <vt:lpstr>difference</vt:lpstr>
      <vt:lpstr>difference2</vt:lpstr>
      <vt:lpstr>distmap</vt:lpstr>
      <vt:lpstr>final</vt:lpstr>
      <vt:lpstr>finaldata</vt:lpstr>
      <vt:lpstr>map</vt:lpstr>
      <vt:lpstr>mapranks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2016-06-08T07:46:23Z</dcterms:created>
  <dcterms:modified xsi:type="dcterms:W3CDTF">2018-01-18T07:18:01Z</dcterms:modified>
</cp:coreProperties>
</file>