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55" windowWidth="20115" windowHeight="7815"/>
  </bookViews>
  <sheets>
    <sheet name="Mapping" sheetId="1" r:id="rId1"/>
  </sheets>
  <definedNames>
    <definedName name="attribute_data">Mapping!$C$15:$P$28</definedName>
    <definedName name="brand_data">Mapping!$AG$224:$AS$236</definedName>
    <definedName name="input_data">#REF!</definedName>
    <definedName name="reverse_data">Mapping!$AG$238:$AS$250</definedName>
    <definedName name="solver_adj" localSheetId="0" hidden="1">Mapping!$AI$80:$AJ$103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Mapping!$AH$192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 calcMode="manual" iterate="1"/>
</workbook>
</file>

<file path=xl/calcChain.xml><?xml version="1.0" encoding="utf-8"?>
<calcChain xmlns="http://schemas.openxmlformats.org/spreadsheetml/2006/main">
  <c r="AF103" i="1" l="1"/>
  <c r="AF102" i="1"/>
  <c r="AF101" i="1"/>
  <c r="AF100" i="1"/>
  <c r="AF99" i="1"/>
  <c r="AF98" i="1"/>
  <c r="AF97" i="1"/>
  <c r="AF96" i="1"/>
  <c r="AF95" i="1"/>
  <c r="AF94" i="1"/>
  <c r="AF93" i="1"/>
  <c r="AF92" i="1"/>
  <c r="AF81" i="1"/>
  <c r="AF82" i="1"/>
  <c r="AF83" i="1"/>
  <c r="AF84" i="1"/>
  <c r="AF85" i="1"/>
  <c r="AF86" i="1"/>
  <c r="AF87" i="1"/>
  <c r="AF88" i="1"/>
  <c r="AF89" i="1"/>
  <c r="AF90" i="1"/>
  <c r="AF91" i="1"/>
  <c r="AF80" i="1"/>
  <c r="P215" i="1" l="1"/>
  <c r="O215" i="1"/>
  <c r="N215" i="1"/>
  <c r="M215" i="1"/>
  <c r="L215" i="1"/>
  <c r="K215" i="1"/>
  <c r="J215" i="1"/>
  <c r="I215" i="1"/>
  <c r="H215" i="1"/>
  <c r="G215" i="1"/>
  <c r="F215" i="1"/>
  <c r="P214" i="1"/>
  <c r="O214" i="1"/>
  <c r="N214" i="1"/>
  <c r="M214" i="1"/>
  <c r="L214" i="1"/>
  <c r="K214" i="1"/>
  <c r="J214" i="1"/>
  <c r="I214" i="1"/>
  <c r="H214" i="1"/>
  <c r="G214" i="1"/>
  <c r="F214" i="1"/>
  <c r="P213" i="1"/>
  <c r="O213" i="1"/>
  <c r="N213" i="1"/>
  <c r="M213" i="1"/>
  <c r="L213" i="1"/>
  <c r="K213" i="1"/>
  <c r="J213" i="1"/>
  <c r="I213" i="1"/>
  <c r="H213" i="1"/>
  <c r="G213" i="1"/>
  <c r="F213" i="1"/>
  <c r="P212" i="1"/>
  <c r="O212" i="1"/>
  <c r="N212" i="1"/>
  <c r="M212" i="1"/>
  <c r="L212" i="1"/>
  <c r="K212" i="1"/>
  <c r="J212" i="1"/>
  <c r="I212" i="1"/>
  <c r="H212" i="1"/>
  <c r="G212" i="1"/>
  <c r="F212" i="1"/>
  <c r="P211" i="1"/>
  <c r="O211" i="1"/>
  <c r="N211" i="1"/>
  <c r="M211" i="1"/>
  <c r="L211" i="1"/>
  <c r="K211" i="1"/>
  <c r="J211" i="1"/>
  <c r="I211" i="1"/>
  <c r="H211" i="1"/>
  <c r="G211" i="1"/>
  <c r="F211" i="1"/>
  <c r="P210" i="1"/>
  <c r="O210" i="1"/>
  <c r="N210" i="1"/>
  <c r="M210" i="1"/>
  <c r="L210" i="1"/>
  <c r="K210" i="1"/>
  <c r="J210" i="1"/>
  <c r="I210" i="1"/>
  <c r="H210" i="1"/>
  <c r="G210" i="1"/>
  <c r="F210" i="1"/>
  <c r="P209" i="1"/>
  <c r="O209" i="1"/>
  <c r="N209" i="1"/>
  <c r="M209" i="1"/>
  <c r="L209" i="1"/>
  <c r="K209" i="1"/>
  <c r="J209" i="1"/>
  <c r="I209" i="1"/>
  <c r="H209" i="1"/>
  <c r="G209" i="1"/>
  <c r="F209" i="1"/>
  <c r="P208" i="1"/>
  <c r="O208" i="1"/>
  <c r="N208" i="1"/>
  <c r="M208" i="1"/>
  <c r="L208" i="1"/>
  <c r="K208" i="1"/>
  <c r="J208" i="1"/>
  <c r="I208" i="1"/>
  <c r="H208" i="1"/>
  <c r="G208" i="1"/>
  <c r="F208" i="1"/>
  <c r="P207" i="1"/>
  <c r="O207" i="1"/>
  <c r="N207" i="1"/>
  <c r="M207" i="1"/>
  <c r="L207" i="1"/>
  <c r="K207" i="1"/>
  <c r="J207" i="1"/>
  <c r="I207" i="1"/>
  <c r="H207" i="1"/>
  <c r="G207" i="1"/>
  <c r="F207" i="1"/>
  <c r="P206" i="1"/>
  <c r="O206" i="1"/>
  <c r="N206" i="1"/>
  <c r="M206" i="1"/>
  <c r="L206" i="1"/>
  <c r="K206" i="1"/>
  <c r="J206" i="1"/>
  <c r="I206" i="1"/>
  <c r="H206" i="1"/>
  <c r="G206" i="1"/>
  <c r="F206" i="1"/>
  <c r="P205" i="1"/>
  <c r="O205" i="1"/>
  <c r="N205" i="1"/>
  <c r="M205" i="1"/>
  <c r="L205" i="1"/>
  <c r="K205" i="1"/>
  <c r="J205" i="1"/>
  <c r="I205" i="1"/>
  <c r="H205" i="1"/>
  <c r="G205" i="1"/>
  <c r="F205" i="1"/>
  <c r="P204" i="1"/>
  <c r="O204" i="1"/>
  <c r="N204" i="1"/>
  <c r="M204" i="1"/>
  <c r="L204" i="1"/>
  <c r="K204" i="1"/>
  <c r="J204" i="1"/>
  <c r="I204" i="1"/>
  <c r="H204" i="1"/>
  <c r="G204" i="1"/>
  <c r="F204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D175" i="1"/>
  <c r="D205" i="1" s="1"/>
  <c r="D176" i="1"/>
  <c r="D206" i="1" s="1"/>
  <c r="D177" i="1"/>
  <c r="D207" i="1" s="1"/>
  <c r="D178" i="1"/>
  <c r="D208" i="1" s="1"/>
  <c r="D179" i="1"/>
  <c r="D209" i="1" s="1"/>
  <c r="D180" i="1"/>
  <c r="D210" i="1" s="1"/>
  <c r="D181" i="1"/>
  <c r="D211" i="1" s="1"/>
  <c r="D182" i="1"/>
  <c r="D212" i="1" s="1"/>
  <c r="D183" i="1"/>
  <c r="D213" i="1" s="1"/>
  <c r="D184" i="1"/>
  <c r="D214" i="1" s="1"/>
  <c r="D185" i="1"/>
  <c r="D215" i="1" s="1"/>
  <c r="D174" i="1"/>
  <c r="D204" i="1" s="1"/>
  <c r="P173" i="1"/>
  <c r="P203" i="1" s="1"/>
  <c r="F173" i="1"/>
  <c r="F203" i="1" s="1"/>
  <c r="G173" i="1"/>
  <c r="G203" i="1" s="1"/>
  <c r="H173" i="1"/>
  <c r="H203" i="1" s="1"/>
  <c r="I173" i="1"/>
  <c r="I203" i="1" s="1"/>
  <c r="J173" i="1"/>
  <c r="J203" i="1" s="1"/>
  <c r="K173" i="1"/>
  <c r="K203" i="1" s="1"/>
  <c r="L173" i="1"/>
  <c r="L203" i="1" s="1"/>
  <c r="M173" i="1"/>
  <c r="M203" i="1" s="1"/>
  <c r="N173" i="1"/>
  <c r="N203" i="1" s="1"/>
  <c r="O173" i="1"/>
  <c r="O203" i="1" s="1"/>
  <c r="E173" i="1"/>
  <c r="E203" i="1" s="1"/>
  <c r="AD103" i="1" l="1"/>
  <c r="AC103" i="1"/>
  <c r="AC86" i="1"/>
  <c r="AD86" i="1"/>
  <c r="AM79" i="1"/>
  <c r="AM85" i="1" s="1"/>
  <c r="AC82" i="1"/>
  <c r="AD82" i="1"/>
  <c r="AC102" i="1"/>
  <c r="AD102" i="1"/>
  <c r="AC94" i="1"/>
  <c r="AD94" i="1"/>
  <c r="AC85" i="1"/>
  <c r="AD85" i="1"/>
  <c r="AC101" i="1"/>
  <c r="AD101" i="1"/>
  <c r="AD97" i="1"/>
  <c r="AC97" i="1"/>
  <c r="AC93" i="1"/>
  <c r="AD93" i="1"/>
  <c r="AK79" i="1"/>
  <c r="AD80" i="1"/>
  <c r="AC80" i="1"/>
  <c r="AD88" i="1"/>
  <c r="AC88" i="1"/>
  <c r="AD84" i="1"/>
  <c r="AC84" i="1"/>
  <c r="AD92" i="1"/>
  <c r="AC92" i="1"/>
  <c r="AD100" i="1"/>
  <c r="AC100" i="1"/>
  <c r="AD96" i="1"/>
  <c r="AC96" i="1"/>
  <c r="AC90" i="1"/>
  <c r="AD90" i="1"/>
  <c r="AC98" i="1"/>
  <c r="AD98" i="1"/>
  <c r="AD89" i="1"/>
  <c r="AC89" i="1"/>
  <c r="AL79" i="1"/>
  <c r="AL85" i="1" s="1"/>
  <c r="AD81" i="1"/>
  <c r="AC81" i="1"/>
  <c r="AD91" i="1"/>
  <c r="AC91" i="1"/>
  <c r="AC87" i="1"/>
  <c r="AD87" i="1"/>
  <c r="AN79" i="1"/>
  <c r="AN85" i="1" s="1"/>
  <c r="AD83" i="1"/>
  <c r="AC83" i="1"/>
  <c r="AD99" i="1"/>
  <c r="AC99" i="1"/>
  <c r="AC95" i="1"/>
  <c r="AD95" i="1"/>
  <c r="AV79" i="1"/>
  <c r="AR79" i="1"/>
  <c r="BH79" i="1"/>
  <c r="BD79" i="1"/>
  <c r="AZ79" i="1"/>
  <c r="AU79" i="1"/>
  <c r="BG79" i="1"/>
  <c r="BC79" i="1"/>
  <c r="AY79" i="1"/>
  <c r="AT79" i="1"/>
  <c r="AP79" i="1"/>
  <c r="AP87" i="1" s="1"/>
  <c r="BF79" i="1"/>
  <c r="BB79" i="1"/>
  <c r="AX79" i="1"/>
  <c r="AS79" i="1"/>
  <c r="AW79" i="1"/>
  <c r="BE79" i="1"/>
  <c r="BA79" i="1"/>
  <c r="AQ79" i="1"/>
  <c r="AO79" i="1"/>
  <c r="AO85" i="1" s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AX178" i="1"/>
  <c r="AY178" i="1"/>
  <c r="AZ178" i="1"/>
  <c r="BA178" i="1"/>
  <c r="BB178" i="1"/>
  <c r="BC178" i="1"/>
  <c r="BD178" i="1"/>
  <c r="BE178" i="1"/>
  <c r="BF178" i="1"/>
  <c r="BG178" i="1"/>
  <c r="BH178" i="1"/>
  <c r="AY179" i="1"/>
  <c r="AZ179" i="1"/>
  <c r="BA179" i="1"/>
  <c r="BB179" i="1"/>
  <c r="BC179" i="1"/>
  <c r="BD179" i="1"/>
  <c r="BE179" i="1"/>
  <c r="BF179" i="1"/>
  <c r="BG179" i="1"/>
  <c r="BH179" i="1"/>
  <c r="AZ180" i="1"/>
  <c r="BA180" i="1"/>
  <c r="BB180" i="1"/>
  <c r="BC180" i="1"/>
  <c r="BD180" i="1"/>
  <c r="BE180" i="1"/>
  <c r="BF180" i="1"/>
  <c r="BG180" i="1"/>
  <c r="BH180" i="1"/>
  <c r="BA181" i="1"/>
  <c r="BB181" i="1"/>
  <c r="BC181" i="1"/>
  <c r="BD181" i="1"/>
  <c r="BE181" i="1"/>
  <c r="BF181" i="1"/>
  <c r="BG181" i="1"/>
  <c r="BH181" i="1"/>
  <c r="BB182" i="1"/>
  <c r="BC182" i="1"/>
  <c r="BD182" i="1"/>
  <c r="BE182" i="1"/>
  <c r="BF182" i="1"/>
  <c r="BG182" i="1"/>
  <c r="BH182" i="1"/>
  <c r="BC183" i="1"/>
  <c r="BD183" i="1"/>
  <c r="BE183" i="1"/>
  <c r="BF183" i="1"/>
  <c r="BG183" i="1"/>
  <c r="BH183" i="1"/>
  <c r="BD184" i="1"/>
  <c r="BE184" i="1"/>
  <c r="BF184" i="1"/>
  <c r="BG184" i="1"/>
  <c r="BH184" i="1"/>
  <c r="BE185" i="1"/>
  <c r="BF185" i="1"/>
  <c r="BG185" i="1"/>
  <c r="BH185" i="1"/>
  <c r="BF186" i="1"/>
  <c r="BG186" i="1"/>
  <c r="BH186" i="1"/>
  <c r="BG187" i="1"/>
  <c r="BH187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AX151" i="1"/>
  <c r="AY151" i="1"/>
  <c r="AZ151" i="1"/>
  <c r="BA151" i="1"/>
  <c r="BB151" i="1"/>
  <c r="BC151" i="1"/>
  <c r="BD151" i="1"/>
  <c r="BE151" i="1"/>
  <c r="BF151" i="1"/>
  <c r="BG151" i="1"/>
  <c r="BH151" i="1"/>
  <c r="AY152" i="1"/>
  <c r="AZ152" i="1"/>
  <c r="BA152" i="1"/>
  <c r="BB152" i="1"/>
  <c r="BC152" i="1"/>
  <c r="BD152" i="1"/>
  <c r="BE152" i="1"/>
  <c r="BF152" i="1"/>
  <c r="BG152" i="1"/>
  <c r="BH152" i="1"/>
  <c r="AZ153" i="1"/>
  <c r="BA153" i="1"/>
  <c r="BB153" i="1"/>
  <c r="BC153" i="1"/>
  <c r="BD153" i="1"/>
  <c r="BE153" i="1"/>
  <c r="BF153" i="1"/>
  <c r="BG153" i="1"/>
  <c r="BH153" i="1"/>
  <c r="BA154" i="1"/>
  <c r="BB154" i="1"/>
  <c r="BC154" i="1"/>
  <c r="BD154" i="1"/>
  <c r="BE154" i="1"/>
  <c r="BF154" i="1"/>
  <c r="BG154" i="1"/>
  <c r="BH154" i="1"/>
  <c r="BB155" i="1"/>
  <c r="BC155" i="1"/>
  <c r="BD155" i="1"/>
  <c r="BE155" i="1"/>
  <c r="BF155" i="1"/>
  <c r="BG155" i="1"/>
  <c r="BH155" i="1"/>
  <c r="BC156" i="1"/>
  <c r="BD156" i="1"/>
  <c r="BE156" i="1"/>
  <c r="BF156" i="1"/>
  <c r="BG156" i="1"/>
  <c r="BH156" i="1"/>
  <c r="BD157" i="1"/>
  <c r="BE157" i="1"/>
  <c r="BF157" i="1"/>
  <c r="BG157" i="1"/>
  <c r="BH157" i="1"/>
  <c r="BE158" i="1"/>
  <c r="BF158" i="1"/>
  <c r="BG158" i="1"/>
  <c r="BH158" i="1"/>
  <c r="BF159" i="1"/>
  <c r="BG159" i="1"/>
  <c r="BH159" i="1"/>
  <c r="BG160" i="1"/>
  <c r="BH160" i="1"/>
  <c r="BH161" i="1"/>
  <c r="AD104" i="1" l="1"/>
  <c r="AD107" i="1" s="1"/>
  <c r="AD105" i="1"/>
  <c r="AK81" i="1"/>
  <c r="AK139" i="1" s="1"/>
  <c r="AK83" i="1"/>
  <c r="AP97" i="1"/>
  <c r="AK82" i="1"/>
  <c r="AP90" i="1"/>
  <c r="AP98" i="1"/>
  <c r="AP93" i="1"/>
  <c r="AP101" i="1"/>
  <c r="AK85" i="1"/>
  <c r="AP96" i="1"/>
  <c r="AP92" i="1"/>
  <c r="AP89" i="1"/>
  <c r="AL82" i="1"/>
  <c r="AP100" i="1"/>
  <c r="AP88" i="1"/>
  <c r="AP86" i="1"/>
  <c r="AP99" i="1"/>
  <c r="AP94" i="1"/>
  <c r="AP102" i="1"/>
  <c r="AP95" i="1"/>
  <c r="AP103" i="1"/>
  <c r="AP91" i="1"/>
  <c r="AN84" i="1"/>
  <c r="AL83" i="1"/>
  <c r="AM83" i="1"/>
  <c r="AH66" i="1"/>
  <c r="AV52" i="1" s="1"/>
  <c r="AH67" i="1"/>
  <c r="AH94" i="1" s="1"/>
  <c r="AH68" i="1"/>
  <c r="AX52" i="1" s="1"/>
  <c r="AH69" i="1"/>
  <c r="AY52" i="1" s="1"/>
  <c r="AH70" i="1"/>
  <c r="AZ52" i="1" s="1"/>
  <c r="AH71" i="1"/>
  <c r="AH98" i="1" s="1"/>
  <c r="AH72" i="1"/>
  <c r="BB52" i="1" s="1"/>
  <c r="AH73" i="1"/>
  <c r="AH100" i="1" s="1"/>
  <c r="AH74" i="1"/>
  <c r="AH101" i="1" s="1"/>
  <c r="AH75" i="1"/>
  <c r="AH102" i="1" s="1"/>
  <c r="AH76" i="1"/>
  <c r="AH103" i="1" s="1"/>
  <c r="AH65" i="1"/>
  <c r="AH92" i="1" s="1"/>
  <c r="AH54" i="1"/>
  <c r="AH81" i="1" s="1"/>
  <c r="AH55" i="1"/>
  <c r="AH82" i="1" s="1"/>
  <c r="AH56" i="1"/>
  <c r="AH83" i="1" s="1"/>
  <c r="AH57" i="1"/>
  <c r="AH84" i="1" s="1"/>
  <c r="AH58" i="1"/>
  <c r="AH85" i="1" s="1"/>
  <c r="AH59" i="1"/>
  <c r="AH86" i="1" s="1"/>
  <c r="AH60" i="1"/>
  <c r="AH87" i="1" s="1"/>
  <c r="AH61" i="1"/>
  <c r="AH88" i="1" s="1"/>
  <c r="AH62" i="1"/>
  <c r="AH89" i="1" s="1"/>
  <c r="AH63" i="1"/>
  <c r="AH90" i="1" s="1"/>
  <c r="AH64" i="1"/>
  <c r="AH91" i="1" s="1"/>
  <c r="AH53" i="1"/>
  <c r="AU52" i="1" l="1"/>
  <c r="AH96" i="1"/>
  <c r="BC52" i="1"/>
  <c r="AH97" i="1"/>
  <c r="AD106" i="1"/>
  <c r="AP104" i="1"/>
  <c r="BD52" i="1"/>
  <c r="AH93" i="1"/>
  <c r="AD108" i="1"/>
  <c r="AD109" i="1" s="1"/>
  <c r="AA91" i="1" s="1"/>
  <c r="AN203" i="1" s="1"/>
  <c r="AH99" i="1"/>
  <c r="AH95" i="1"/>
  <c r="AW52" i="1"/>
  <c r="BA52" i="1"/>
  <c r="BE52" i="1"/>
  <c r="AK84" i="1"/>
  <c r="AL84" i="1"/>
  <c r="AO86" i="1"/>
  <c r="AM84" i="1"/>
  <c r="BF52" i="1"/>
  <c r="BF76" i="1"/>
  <c r="BH188" i="1" s="1"/>
  <c r="Z103" i="1" l="1"/>
  <c r="AM215" i="1" s="1"/>
  <c r="Z98" i="1"/>
  <c r="AM210" i="1" s="1"/>
  <c r="AA103" i="1"/>
  <c r="AN215" i="1" s="1"/>
  <c r="Z101" i="1"/>
  <c r="AM213" i="1" s="1"/>
  <c r="BF77" i="1"/>
  <c r="AA89" i="1"/>
  <c r="AN201" i="1" s="1"/>
  <c r="Z91" i="1"/>
  <c r="AM203" i="1" s="1"/>
  <c r="AA88" i="1"/>
  <c r="AN200" i="1" s="1"/>
  <c r="Z89" i="1"/>
  <c r="AM201" i="1" s="1"/>
  <c r="AA90" i="1"/>
  <c r="AN202" i="1" s="1"/>
  <c r="Z88" i="1"/>
  <c r="AM200" i="1" s="1"/>
  <c r="Z90" i="1"/>
  <c r="AM202" i="1" s="1"/>
  <c r="AA84" i="1"/>
  <c r="AN196" i="1" s="1"/>
  <c r="Z81" i="1"/>
  <c r="AM193" i="1" s="1"/>
  <c r="AA82" i="1"/>
  <c r="AN194" i="1" s="1"/>
  <c r="Z99" i="1"/>
  <c r="AM211" i="1" s="1"/>
  <c r="Z84" i="1"/>
  <c r="AM196" i="1" s="1"/>
  <c r="Z97" i="1"/>
  <c r="AM209" i="1" s="1"/>
  <c r="Z87" i="1"/>
  <c r="AM199" i="1" s="1"/>
  <c r="Z95" i="1"/>
  <c r="AM207" i="1" s="1"/>
  <c r="AA97" i="1"/>
  <c r="AN209" i="1" s="1"/>
  <c r="AA102" i="1"/>
  <c r="AN214" i="1" s="1"/>
  <c r="AA80" i="1"/>
  <c r="AN192" i="1" s="1"/>
  <c r="Z94" i="1"/>
  <c r="AM206" i="1" s="1"/>
  <c r="AA81" i="1"/>
  <c r="AN193" i="1" s="1"/>
  <c r="Z83" i="1"/>
  <c r="AM195" i="1" s="1"/>
  <c r="Z100" i="1"/>
  <c r="AM212" i="1" s="1"/>
  <c r="Z102" i="1"/>
  <c r="AM214" i="1" s="1"/>
  <c r="Z80" i="1"/>
  <c r="AA96" i="1"/>
  <c r="AN208" i="1" s="1"/>
  <c r="Z93" i="1"/>
  <c r="AM205" i="1" s="1"/>
  <c r="AA87" i="1"/>
  <c r="AN199" i="1" s="1"/>
  <c r="Z96" i="1"/>
  <c r="AM208" i="1" s="1"/>
  <c r="Z86" i="1"/>
  <c r="AM198" i="1" s="1"/>
  <c r="AA98" i="1"/>
  <c r="AN210" i="1" s="1"/>
  <c r="AA83" i="1"/>
  <c r="AN195" i="1" s="1"/>
  <c r="Z82" i="1"/>
  <c r="AM194" i="1" s="1"/>
  <c r="AA92" i="1"/>
  <c r="AN204" i="1" s="1"/>
  <c r="AA95" i="1"/>
  <c r="AN207" i="1" s="1"/>
  <c r="AA100" i="1"/>
  <c r="AN212" i="1" s="1"/>
  <c r="AA94" i="1"/>
  <c r="AN206" i="1" s="1"/>
  <c r="AA101" i="1"/>
  <c r="AN213" i="1" s="1"/>
  <c r="AA93" i="1"/>
  <c r="AN205" i="1" s="1"/>
  <c r="Z92" i="1"/>
  <c r="AM204" i="1" s="1"/>
  <c r="AA99" i="1"/>
  <c r="AN211" i="1" s="1"/>
  <c r="AA86" i="1"/>
  <c r="AN198" i="1" s="1"/>
  <c r="Z85" i="1"/>
  <c r="AM197" i="1" s="1"/>
  <c r="AA85" i="1"/>
  <c r="AN197" i="1" s="1"/>
  <c r="AQ87" i="1"/>
  <c r="AK86" i="1"/>
  <c r="AL86" i="1"/>
  <c r="AM86" i="1"/>
  <c r="AN86" i="1"/>
  <c r="AK138" i="1"/>
  <c r="AK165" i="1"/>
  <c r="BH189" i="1"/>
  <c r="AH160" i="1"/>
  <c r="AH187" i="1" s="1"/>
  <c r="AL214" i="1" s="1"/>
  <c r="AH158" i="1"/>
  <c r="AH185" i="1" s="1"/>
  <c r="AL212" i="1" s="1"/>
  <c r="AH156" i="1"/>
  <c r="AH183" i="1" s="1"/>
  <c r="AL210" i="1" s="1"/>
  <c r="AH154" i="1"/>
  <c r="AH181" i="1" s="1"/>
  <c r="AL208" i="1" s="1"/>
  <c r="AH152" i="1"/>
  <c r="AH179" i="1" s="1"/>
  <c r="AL206" i="1" s="1"/>
  <c r="AH151" i="1"/>
  <c r="AH178" i="1" s="1"/>
  <c r="AL205" i="1" s="1"/>
  <c r="AH150" i="1"/>
  <c r="AH177" i="1" s="1"/>
  <c r="AL204" i="1" s="1"/>
  <c r="AG54" i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H139" i="1"/>
  <c r="AH166" i="1" s="1"/>
  <c r="AL193" i="1" s="1"/>
  <c r="AH140" i="1"/>
  <c r="AH167" i="1" s="1"/>
  <c r="AL194" i="1" s="1"/>
  <c r="AH141" i="1"/>
  <c r="AH168" i="1" s="1"/>
  <c r="AL195" i="1" s="1"/>
  <c r="AM52" i="1"/>
  <c r="AH143" i="1"/>
  <c r="AH170" i="1" s="1"/>
  <c r="AL197" i="1" s="1"/>
  <c r="AH144" i="1"/>
  <c r="AH171" i="1" s="1"/>
  <c r="AL198" i="1" s="1"/>
  <c r="AP52" i="1"/>
  <c r="AQ52" i="1"/>
  <c r="AH147" i="1"/>
  <c r="AH174" i="1" s="1"/>
  <c r="AL201" i="1" s="1"/>
  <c r="AH148" i="1"/>
  <c r="AH175" i="1" s="1"/>
  <c r="AL202" i="1" s="1"/>
  <c r="AH149" i="1"/>
  <c r="AH176" i="1" s="1"/>
  <c r="AL203" i="1" s="1"/>
  <c r="AH80" i="1"/>
  <c r="AH138" i="1" s="1"/>
  <c r="AH165" i="1" s="1"/>
  <c r="AL192" i="1" s="1"/>
  <c r="AA105" i="1" l="1"/>
  <c r="AM192" i="1"/>
  <c r="AA104" i="1"/>
  <c r="AK87" i="1"/>
  <c r="AL87" i="1"/>
  <c r="AR88" i="1"/>
  <c r="AM87" i="1"/>
  <c r="AN87" i="1"/>
  <c r="AO87" i="1"/>
  <c r="AH153" i="1"/>
  <c r="AH180" i="1" s="1"/>
  <c r="AL207" i="1" s="1"/>
  <c r="AN52" i="1"/>
  <c r="AH157" i="1"/>
  <c r="AH184" i="1" s="1"/>
  <c r="AL211" i="1" s="1"/>
  <c r="AH142" i="1"/>
  <c r="AH169" i="1" s="1"/>
  <c r="AL196" i="1" s="1"/>
  <c r="AI52" i="1"/>
  <c r="AH146" i="1"/>
  <c r="AH173" i="1" s="1"/>
  <c r="AL200" i="1" s="1"/>
  <c r="AH161" i="1"/>
  <c r="AH188" i="1" s="1"/>
  <c r="AL215" i="1" s="1"/>
  <c r="AJ52" i="1"/>
  <c r="AR52" i="1"/>
  <c r="AH145" i="1"/>
  <c r="AH172" i="1" s="1"/>
  <c r="AL199" i="1" s="1"/>
  <c r="AL52" i="1"/>
  <c r="AT52" i="1"/>
  <c r="AH159" i="1"/>
  <c r="AH186" i="1" s="1"/>
  <c r="AL213" i="1" s="1"/>
  <c r="AH155" i="1"/>
  <c r="AH182" i="1" s="1"/>
  <c r="AL209" i="1" s="1"/>
  <c r="AK52" i="1"/>
  <c r="AO52" i="1"/>
  <c r="AS52" i="1"/>
  <c r="BH162" i="1"/>
  <c r="AH37" i="1"/>
  <c r="AH38" i="1" s="1"/>
  <c r="AH39" i="1" s="1"/>
  <c r="CU33" i="1"/>
  <c r="CR33" i="1"/>
  <c r="CS33" i="1" s="1"/>
  <c r="CN33" i="1"/>
  <c r="CO33" i="1" s="1"/>
  <c r="CP33" i="1" s="1"/>
  <c r="CI33" i="1"/>
  <c r="CJ33" i="1" s="1"/>
  <c r="CK33" i="1" s="1"/>
  <c r="CL33" i="1" s="1"/>
  <c r="CC33" i="1"/>
  <c r="CD33" i="1" s="1"/>
  <c r="CE33" i="1" s="1"/>
  <c r="CF33" i="1" s="1"/>
  <c r="CG33" i="1" s="1"/>
  <c r="BV33" i="1"/>
  <c r="BW33" i="1" s="1"/>
  <c r="BX33" i="1" s="1"/>
  <c r="BY33" i="1" s="1"/>
  <c r="BZ33" i="1" s="1"/>
  <c r="CA33" i="1" s="1"/>
  <c r="BN33" i="1"/>
  <c r="BO33" i="1" s="1"/>
  <c r="BP33" i="1" s="1"/>
  <c r="BQ33" i="1" s="1"/>
  <c r="BR33" i="1" s="1"/>
  <c r="BS33" i="1" s="1"/>
  <c r="BT33" i="1" s="1"/>
  <c r="BE33" i="1"/>
  <c r="BF33" i="1" s="1"/>
  <c r="BG33" i="1" s="1"/>
  <c r="BH33" i="1" s="1"/>
  <c r="BI33" i="1" s="1"/>
  <c r="BJ33" i="1" s="1"/>
  <c r="BK33" i="1" s="1"/>
  <c r="BL33" i="1" s="1"/>
  <c r="AU33" i="1"/>
  <c r="AV33" i="1" s="1"/>
  <c r="AW33" i="1" s="1"/>
  <c r="AX33" i="1" s="1"/>
  <c r="AY33" i="1" s="1"/>
  <c r="AZ33" i="1" s="1"/>
  <c r="BA33" i="1" s="1"/>
  <c r="BB33" i="1" s="1"/>
  <c r="BC33" i="1" s="1"/>
  <c r="AJ33" i="1"/>
  <c r="AK33" i="1" s="1"/>
  <c r="AL33" i="1" s="1"/>
  <c r="AM33" i="1" s="1"/>
  <c r="AN33" i="1" s="1"/>
  <c r="AO33" i="1" s="1"/>
  <c r="AP33" i="1" s="1"/>
  <c r="AQ33" i="1" s="1"/>
  <c r="AR33" i="1" s="1"/>
  <c r="AS33" i="1" s="1"/>
  <c r="CU32" i="1"/>
  <c r="CR32" i="1"/>
  <c r="CS32" i="1" s="1"/>
  <c r="CN32" i="1"/>
  <c r="CO32" i="1" s="1"/>
  <c r="CP32" i="1" s="1"/>
  <c r="CI32" i="1"/>
  <c r="CJ32" i="1" s="1"/>
  <c r="CK32" i="1" s="1"/>
  <c r="CL32" i="1" s="1"/>
  <c r="CC32" i="1"/>
  <c r="CD32" i="1" s="1"/>
  <c r="CE32" i="1" s="1"/>
  <c r="CF32" i="1" s="1"/>
  <c r="CG32" i="1" s="1"/>
  <c r="BV32" i="1"/>
  <c r="BW32" i="1" s="1"/>
  <c r="BX32" i="1" s="1"/>
  <c r="BY32" i="1" s="1"/>
  <c r="BZ32" i="1" s="1"/>
  <c r="CA32" i="1" s="1"/>
  <c r="BN32" i="1"/>
  <c r="BO32" i="1" s="1"/>
  <c r="BP32" i="1" s="1"/>
  <c r="BQ32" i="1" s="1"/>
  <c r="BR32" i="1" s="1"/>
  <c r="BS32" i="1" s="1"/>
  <c r="BT32" i="1" s="1"/>
  <c r="BE32" i="1"/>
  <c r="BF32" i="1" s="1"/>
  <c r="BG32" i="1" s="1"/>
  <c r="BH32" i="1" s="1"/>
  <c r="BI32" i="1" s="1"/>
  <c r="BJ32" i="1" s="1"/>
  <c r="BK32" i="1" s="1"/>
  <c r="BL32" i="1" s="1"/>
  <c r="AU32" i="1"/>
  <c r="AV32" i="1" s="1"/>
  <c r="AW32" i="1" s="1"/>
  <c r="AX32" i="1" s="1"/>
  <c r="AY32" i="1" s="1"/>
  <c r="AZ32" i="1" s="1"/>
  <c r="BA32" i="1" s="1"/>
  <c r="BB32" i="1" s="1"/>
  <c r="BC32" i="1" s="1"/>
  <c r="AJ32" i="1"/>
  <c r="AK32" i="1" s="1"/>
  <c r="AL32" i="1" s="1"/>
  <c r="AM32" i="1" s="1"/>
  <c r="AN32" i="1" s="1"/>
  <c r="AO32" i="1" s="1"/>
  <c r="AP32" i="1" s="1"/>
  <c r="AQ32" i="1" s="1"/>
  <c r="AR32" i="1" s="1"/>
  <c r="AS32" i="1" s="1"/>
  <c r="AH222" i="1"/>
  <c r="AH223" i="1" s="1"/>
  <c r="AH221" i="1"/>
  <c r="CU14" i="1"/>
  <c r="CU13" i="1"/>
  <c r="CR14" i="1"/>
  <c r="CS14" i="1" s="1"/>
  <c r="CR13" i="1"/>
  <c r="CN14" i="1"/>
  <c r="CO14" i="1" s="1"/>
  <c r="CP14" i="1" s="1"/>
  <c r="CN13" i="1"/>
  <c r="CO13" i="1" s="1"/>
  <c r="CI14" i="1"/>
  <c r="CJ14" i="1" s="1"/>
  <c r="CK14" i="1" s="1"/>
  <c r="CL14" i="1" s="1"/>
  <c r="CI13" i="1"/>
  <c r="CJ13" i="1" s="1"/>
  <c r="CC14" i="1"/>
  <c r="CD14" i="1" s="1"/>
  <c r="CE14" i="1" s="1"/>
  <c r="CF14" i="1" s="1"/>
  <c r="CG14" i="1" s="1"/>
  <c r="CC13" i="1"/>
  <c r="BV14" i="1"/>
  <c r="BW14" i="1" s="1"/>
  <c r="BX14" i="1" s="1"/>
  <c r="BY14" i="1" s="1"/>
  <c r="BZ14" i="1" s="1"/>
  <c r="CA14" i="1" s="1"/>
  <c r="BV13" i="1"/>
  <c r="BW13" i="1" s="1"/>
  <c r="BX13" i="1" s="1"/>
  <c r="BN14" i="1"/>
  <c r="BO14" i="1" s="1"/>
  <c r="BN13" i="1"/>
  <c r="BO13" i="1" s="1"/>
  <c r="BP13" i="1" s="1"/>
  <c r="BE14" i="1"/>
  <c r="BF14" i="1" s="1"/>
  <c r="BG14" i="1" s="1"/>
  <c r="BH14" i="1" s="1"/>
  <c r="BI14" i="1" s="1"/>
  <c r="BJ14" i="1" s="1"/>
  <c r="BK14" i="1" s="1"/>
  <c r="BL14" i="1" s="1"/>
  <c r="BE13" i="1"/>
  <c r="AU14" i="1"/>
  <c r="AV14" i="1" s="1"/>
  <c r="AU13" i="1"/>
  <c r="AV13" i="1" s="1"/>
  <c r="AJ13" i="1"/>
  <c r="AJ14" i="1"/>
  <c r="AK14" i="1" s="1"/>
  <c r="AH18" i="1"/>
  <c r="AS232" i="1" l="1"/>
  <c r="AM233" i="1"/>
  <c r="AQ233" i="1"/>
  <c r="AK234" i="1"/>
  <c r="AO234" i="1"/>
  <c r="AS234" i="1"/>
  <c r="AM235" i="1"/>
  <c r="AQ235" i="1"/>
  <c r="AK236" i="1"/>
  <c r="AO236" i="1"/>
  <c r="AS236" i="1"/>
  <c r="AS228" i="1"/>
  <c r="AI235" i="1"/>
  <c r="AH235" i="1"/>
  <c r="AJ233" i="1"/>
  <c r="AN233" i="1"/>
  <c r="AR233" i="1"/>
  <c r="AL234" i="1"/>
  <c r="AP234" i="1"/>
  <c r="AJ235" i="1"/>
  <c r="AN235" i="1"/>
  <c r="AR235" i="1"/>
  <c r="AL236" i="1"/>
  <c r="AP236" i="1"/>
  <c r="AS225" i="1"/>
  <c r="AS229" i="1"/>
  <c r="AI236" i="1"/>
  <c r="AH236" i="1"/>
  <c r="AS230" i="1"/>
  <c r="AK233" i="1"/>
  <c r="AO233" i="1"/>
  <c r="AS233" i="1"/>
  <c r="AM234" i="1"/>
  <c r="AQ234" i="1"/>
  <c r="AK235" i="1"/>
  <c r="AO235" i="1"/>
  <c r="AS235" i="1"/>
  <c r="AM236" i="1"/>
  <c r="AQ236" i="1"/>
  <c r="AS226" i="1"/>
  <c r="AI233" i="1"/>
  <c r="AH233" i="1"/>
  <c r="AS231" i="1"/>
  <c r="AL233" i="1"/>
  <c r="AP233" i="1"/>
  <c r="AJ234" i="1"/>
  <c r="AN234" i="1"/>
  <c r="AR234" i="1"/>
  <c r="AL235" i="1"/>
  <c r="AP235" i="1"/>
  <c r="AJ236" i="1"/>
  <c r="AN236" i="1"/>
  <c r="AR236" i="1"/>
  <c r="AS227" i="1"/>
  <c r="AI234" i="1"/>
  <c r="AH234" i="1"/>
  <c r="AL230" i="1"/>
  <c r="AP230" i="1"/>
  <c r="AJ231" i="1"/>
  <c r="AN231" i="1"/>
  <c r="AR231" i="1"/>
  <c r="AL232" i="1"/>
  <c r="AP232" i="1"/>
  <c r="AJ225" i="1"/>
  <c r="AN225" i="1"/>
  <c r="AR225" i="1"/>
  <c r="AL226" i="1"/>
  <c r="AP226" i="1"/>
  <c r="AJ227" i="1"/>
  <c r="AN227" i="1"/>
  <c r="AR227" i="1"/>
  <c r="AL228" i="1"/>
  <c r="AP228" i="1"/>
  <c r="AJ229" i="1"/>
  <c r="AN229" i="1"/>
  <c r="AR229" i="1"/>
  <c r="AI232" i="1"/>
  <c r="AI228" i="1"/>
  <c r="AH228" i="1"/>
  <c r="AH232" i="1"/>
  <c r="AM230" i="1"/>
  <c r="AQ230" i="1"/>
  <c r="AK231" i="1"/>
  <c r="AO231" i="1"/>
  <c r="AM232" i="1"/>
  <c r="AQ232" i="1"/>
  <c r="AK225" i="1"/>
  <c r="AO225" i="1"/>
  <c r="AM226" i="1"/>
  <c r="AQ226" i="1"/>
  <c r="AK227" i="1"/>
  <c r="AO227" i="1"/>
  <c r="AM228" i="1"/>
  <c r="AQ228" i="1"/>
  <c r="AK229" i="1"/>
  <c r="AO229" i="1"/>
  <c r="AI225" i="1"/>
  <c r="AI229" i="1"/>
  <c r="AH229" i="1"/>
  <c r="AH225" i="1"/>
  <c r="AJ230" i="1"/>
  <c r="AN230" i="1"/>
  <c r="AR230" i="1"/>
  <c r="AL231" i="1"/>
  <c r="AP231" i="1"/>
  <c r="AJ232" i="1"/>
  <c r="AN232" i="1"/>
  <c r="AR232" i="1"/>
  <c r="AL225" i="1"/>
  <c r="AP225" i="1"/>
  <c r="AJ226" i="1"/>
  <c r="AN226" i="1"/>
  <c r="AR226" i="1"/>
  <c r="AL227" i="1"/>
  <c r="AP227" i="1"/>
  <c r="AJ228" i="1"/>
  <c r="AN228" i="1"/>
  <c r="AR228" i="1"/>
  <c r="AL229" i="1"/>
  <c r="AP229" i="1"/>
  <c r="AI230" i="1"/>
  <c r="AI226" i="1"/>
  <c r="AH226" i="1"/>
  <c r="AH230" i="1"/>
  <c r="AK230" i="1"/>
  <c r="AO230" i="1"/>
  <c r="AM231" i="1"/>
  <c r="AQ231" i="1"/>
  <c r="AK232" i="1"/>
  <c r="AO232" i="1"/>
  <c r="AM225" i="1"/>
  <c r="AQ225" i="1"/>
  <c r="AK226" i="1"/>
  <c r="AO226" i="1"/>
  <c r="AM227" i="1"/>
  <c r="AQ227" i="1"/>
  <c r="AK228" i="1"/>
  <c r="AO228" i="1"/>
  <c r="AM229" i="1"/>
  <c r="AQ229" i="1"/>
  <c r="AI231" i="1"/>
  <c r="AI227" i="1"/>
  <c r="AH227" i="1"/>
  <c r="AH231" i="1"/>
  <c r="AA106" i="1"/>
  <c r="AK88" i="1"/>
  <c r="AM88" i="1"/>
  <c r="AL88" i="1"/>
  <c r="AS89" i="1"/>
  <c r="AN88" i="1"/>
  <c r="AO88" i="1"/>
  <c r="AQ88" i="1"/>
  <c r="AH40" i="1"/>
  <c r="AK13" i="1"/>
  <c r="CK13" i="1"/>
  <c r="CL13" i="1" s="1"/>
  <c r="AW13" i="1"/>
  <c r="CP13" i="1"/>
  <c r="AL14" i="1"/>
  <c r="AM14" i="1" s="1"/>
  <c r="AN14" i="1" s="1"/>
  <c r="AO14" i="1" s="1"/>
  <c r="AP14" i="1" s="1"/>
  <c r="AQ14" i="1" s="1"/>
  <c r="AR14" i="1" s="1"/>
  <c r="AS14" i="1" s="1"/>
  <c r="BF13" i="1"/>
  <c r="CD13" i="1"/>
  <c r="CS13" i="1"/>
  <c r="BY13" i="1"/>
  <c r="BP14" i="1"/>
  <c r="BQ13" i="1"/>
  <c r="AW14" i="1"/>
  <c r="AH19" i="1"/>
  <c r="AI17" i="1" l="1"/>
  <c r="AT90" i="1"/>
  <c r="AL89" i="1"/>
  <c r="AK89" i="1"/>
  <c r="AM89" i="1"/>
  <c r="AN89" i="1"/>
  <c r="AO89" i="1"/>
  <c r="AQ89" i="1"/>
  <c r="AR89" i="1"/>
  <c r="CV17" i="1"/>
  <c r="CV19" i="1"/>
  <c r="CR19" i="1"/>
  <c r="CS19" i="1"/>
  <c r="CQ19" i="1"/>
  <c r="BP19" i="1"/>
  <c r="BM19" i="1"/>
  <c r="BN19" i="1"/>
  <c r="BO19" i="1"/>
  <c r="CB18" i="1"/>
  <c r="CC18" i="1"/>
  <c r="CD18" i="1"/>
  <c r="CT19" i="1"/>
  <c r="CU19" i="1"/>
  <c r="BX18" i="1"/>
  <c r="BU18" i="1"/>
  <c r="BY18" i="1"/>
  <c r="BW18" i="1"/>
  <c r="BV18" i="1"/>
  <c r="AJ19" i="1"/>
  <c r="AK19" i="1"/>
  <c r="AI19" i="1"/>
  <c r="BP18" i="1"/>
  <c r="BM18" i="1"/>
  <c r="BO18" i="1"/>
  <c r="BN18" i="1"/>
  <c r="BE17" i="1"/>
  <c r="BF17" i="1"/>
  <c r="BD17" i="1"/>
  <c r="AV18" i="1"/>
  <c r="AW18" i="1"/>
  <c r="AT18" i="1"/>
  <c r="AU18" i="1"/>
  <c r="CN19" i="1"/>
  <c r="CM19" i="1"/>
  <c r="CO19" i="1"/>
  <c r="CP19" i="1"/>
  <c r="BX19" i="1"/>
  <c r="BW19" i="1"/>
  <c r="BY19" i="1"/>
  <c r="BU19" i="1"/>
  <c r="BV19" i="1"/>
  <c r="AJ18" i="1"/>
  <c r="AK18" i="1"/>
  <c r="AI18" i="1"/>
  <c r="CT17" i="1"/>
  <c r="CU17" i="1"/>
  <c r="BD19" i="1"/>
  <c r="BF19" i="1"/>
  <c r="BE19" i="1"/>
  <c r="CS17" i="1"/>
  <c r="CQ17" i="1"/>
  <c r="CR17" i="1"/>
  <c r="AU19" i="1"/>
  <c r="AV19" i="1"/>
  <c r="AT19" i="1"/>
  <c r="AW19" i="1"/>
  <c r="CO17" i="1"/>
  <c r="CP17" i="1"/>
  <c r="CN17" i="1"/>
  <c r="CM17" i="1"/>
  <c r="CV18" i="1"/>
  <c r="AK17" i="1"/>
  <c r="AJ17" i="1"/>
  <c r="CK17" i="1"/>
  <c r="CH17" i="1"/>
  <c r="CL17" i="1"/>
  <c r="CI17" i="1"/>
  <c r="CJ17" i="1"/>
  <c r="CC17" i="1"/>
  <c r="CD17" i="1"/>
  <c r="CB17" i="1"/>
  <c r="CJ18" i="1"/>
  <c r="CK18" i="1"/>
  <c r="CH18" i="1"/>
  <c r="CI18" i="1"/>
  <c r="CL18" i="1"/>
  <c r="CJ19" i="1"/>
  <c r="CH19" i="1"/>
  <c r="CI19" i="1"/>
  <c r="CK19" i="1"/>
  <c r="CL19" i="1"/>
  <c r="CB19" i="1"/>
  <c r="CC19" i="1"/>
  <c r="CD19" i="1"/>
  <c r="BD18" i="1"/>
  <c r="BE18" i="1"/>
  <c r="BF18" i="1"/>
  <c r="CN18" i="1"/>
  <c r="CO18" i="1"/>
  <c r="CM18" i="1"/>
  <c r="CP18" i="1"/>
  <c r="AW17" i="1"/>
  <c r="AT17" i="1"/>
  <c r="AU17" i="1"/>
  <c r="AV17" i="1"/>
  <c r="CU18" i="1"/>
  <c r="CT18" i="1"/>
  <c r="BU17" i="1"/>
  <c r="BY17" i="1"/>
  <c r="BV17" i="1"/>
  <c r="BX17" i="1"/>
  <c r="BW17" i="1"/>
  <c r="CR18" i="1"/>
  <c r="CS18" i="1"/>
  <c r="CQ18" i="1"/>
  <c r="BM17" i="1"/>
  <c r="BN17" i="1"/>
  <c r="BP17" i="1"/>
  <c r="BO17" i="1"/>
  <c r="AR249" i="1"/>
  <c r="AO249" i="1"/>
  <c r="AQ247" i="1"/>
  <c r="AR248" i="1"/>
  <c r="AS246" i="1"/>
  <c r="AS241" i="1"/>
  <c r="AS240" i="1"/>
  <c r="AS243" i="1"/>
  <c r="AS239" i="1"/>
  <c r="AS248" i="1"/>
  <c r="AR246" i="1"/>
  <c r="AQ242" i="1"/>
  <c r="AN246" i="1"/>
  <c r="AM242" i="1"/>
  <c r="AJ246" i="1"/>
  <c r="AI242" i="1"/>
  <c r="AQ245" i="1"/>
  <c r="AP241" i="1"/>
  <c r="AM245" i="1"/>
  <c r="AL241" i="1"/>
  <c r="AJ249" i="1"/>
  <c r="AI245" i="1"/>
  <c r="AH241" i="1"/>
  <c r="AP244" i="1"/>
  <c r="AO240" i="1"/>
  <c r="AM248" i="1"/>
  <c r="AL244" i="1"/>
  <c r="AK240" i="1"/>
  <c r="AI248" i="1"/>
  <c r="AH244" i="1"/>
  <c r="AR239" i="1"/>
  <c r="AP247" i="1"/>
  <c r="AO243" i="1"/>
  <c r="AN239" i="1"/>
  <c r="AL247" i="1"/>
  <c r="AK243" i="1"/>
  <c r="AJ239" i="1"/>
  <c r="AH247" i="1"/>
  <c r="AS247" i="1"/>
  <c r="AS242" i="1"/>
  <c r="AS249" i="1"/>
  <c r="AN249" i="1"/>
  <c r="AR242" i="1"/>
  <c r="AP250" i="1"/>
  <c r="AO246" i="1"/>
  <c r="AN242" i="1"/>
  <c r="AL250" i="1"/>
  <c r="AK246" i="1"/>
  <c r="AJ242" i="1"/>
  <c r="AH250" i="1"/>
  <c r="AR245" i="1"/>
  <c r="AQ241" i="1"/>
  <c r="AN245" i="1"/>
  <c r="AM241" i="1"/>
  <c r="AK249" i="1"/>
  <c r="AJ245" i="1"/>
  <c r="AI241" i="1"/>
  <c r="AQ244" i="1"/>
  <c r="AP240" i="1"/>
  <c r="AN248" i="1"/>
  <c r="AM244" i="1"/>
  <c r="AL240" i="1"/>
  <c r="AJ248" i="1"/>
  <c r="AI244" i="1"/>
  <c r="AH240" i="1"/>
  <c r="AP243" i="1"/>
  <c r="AO239" i="1"/>
  <c r="AM247" i="1"/>
  <c r="AL243" i="1"/>
  <c r="AK239" i="1"/>
  <c r="AI247" i="1"/>
  <c r="AH243" i="1"/>
  <c r="AQ250" i="1"/>
  <c r="AP246" i="1"/>
  <c r="AO242" i="1"/>
  <c r="AM250" i="1"/>
  <c r="AL246" i="1"/>
  <c r="AK242" i="1"/>
  <c r="AI250" i="1"/>
  <c r="AH246" i="1"/>
  <c r="AR241" i="1"/>
  <c r="AP249" i="1"/>
  <c r="AO245" i="1"/>
  <c r="AN241" i="1"/>
  <c r="AL249" i="1"/>
  <c r="AK245" i="1"/>
  <c r="AJ241" i="1"/>
  <c r="AH249" i="1"/>
  <c r="AR244" i="1"/>
  <c r="AQ240" i="1"/>
  <c r="AN244" i="1"/>
  <c r="AM240" i="1"/>
  <c r="AK248" i="1"/>
  <c r="AJ244" i="1"/>
  <c r="AI240" i="1"/>
  <c r="AQ243" i="1"/>
  <c r="AP239" i="1"/>
  <c r="AN247" i="1"/>
  <c r="AM243" i="1"/>
  <c r="AL239" i="1"/>
  <c r="AJ247" i="1"/>
  <c r="AI243" i="1"/>
  <c r="AH239" i="1"/>
  <c r="AS245" i="1"/>
  <c r="AS244" i="1"/>
  <c r="AR247" i="1"/>
  <c r="AQ248" i="1"/>
  <c r="AO248" i="1"/>
  <c r="AQ246" i="1"/>
  <c r="AP242" i="1"/>
  <c r="AM246" i="1"/>
  <c r="AL242" i="1"/>
  <c r="AJ250" i="1"/>
  <c r="AI246" i="1"/>
  <c r="AH242" i="1"/>
  <c r="AQ249" i="1"/>
  <c r="AP245" i="1"/>
  <c r="AO241" i="1"/>
  <c r="AM249" i="1"/>
  <c r="AL245" i="1"/>
  <c r="AK241" i="1"/>
  <c r="AI249" i="1"/>
  <c r="AH245" i="1"/>
  <c r="AR240" i="1"/>
  <c r="AP248" i="1"/>
  <c r="AO244" i="1"/>
  <c r="AN240" i="1"/>
  <c r="AL248" i="1"/>
  <c r="AK244" i="1"/>
  <c r="AJ240" i="1"/>
  <c r="AH248" i="1"/>
  <c r="AR243" i="1"/>
  <c r="AQ239" i="1"/>
  <c r="AO247" i="1"/>
  <c r="AN243" i="1"/>
  <c r="AM239" i="1"/>
  <c r="AK247" i="1"/>
  <c r="AJ243" i="1"/>
  <c r="AI239" i="1"/>
  <c r="AR250" i="1"/>
  <c r="AS250" i="1"/>
  <c r="AK250" i="1"/>
  <c r="AH41" i="1"/>
  <c r="AX13" i="1"/>
  <c r="AH20" i="1"/>
  <c r="CQ20" i="1" s="1"/>
  <c r="CE13" i="1"/>
  <c r="AL13" i="1"/>
  <c r="AL18" i="1" s="1"/>
  <c r="BG13" i="1"/>
  <c r="BG19" i="1" s="1"/>
  <c r="BZ13" i="1"/>
  <c r="BZ17" i="1" s="1"/>
  <c r="BR13" i="1"/>
  <c r="BQ14" i="1"/>
  <c r="BQ17" i="1" s="1"/>
  <c r="AX14" i="1"/>
  <c r="AY14" i="1" s="1"/>
  <c r="AZ14" i="1" s="1"/>
  <c r="BA14" i="1" s="1"/>
  <c r="BB14" i="1" s="1"/>
  <c r="BC14" i="1" s="1"/>
  <c r="AX19" i="1" l="1"/>
  <c r="BG18" i="1"/>
  <c r="AX18" i="1"/>
  <c r="AV20" i="1"/>
  <c r="BG17" i="1"/>
  <c r="BX20" i="1"/>
  <c r="BF20" i="1"/>
  <c r="BP20" i="1"/>
  <c r="CE20" i="1"/>
  <c r="AX17" i="1"/>
  <c r="AL17" i="1"/>
  <c r="AK20" i="1"/>
  <c r="BQ19" i="1"/>
  <c r="CE19" i="1"/>
  <c r="BZ19" i="1"/>
  <c r="BQ18" i="1"/>
  <c r="BN20" i="1"/>
  <c r="CD20" i="1"/>
  <c r="AL19" i="1"/>
  <c r="BZ18" i="1"/>
  <c r="CE18" i="1"/>
  <c r="CE17" i="1"/>
  <c r="BG20" i="1"/>
  <c r="BU20" i="1"/>
  <c r="CI20" i="1"/>
  <c r="AK90" i="1"/>
  <c r="AL90" i="1"/>
  <c r="AU91" i="1"/>
  <c r="AM90" i="1"/>
  <c r="AN90" i="1"/>
  <c r="AO90" i="1"/>
  <c r="AQ90" i="1"/>
  <c r="AR90" i="1"/>
  <c r="AS90" i="1"/>
  <c r="CN20" i="1"/>
  <c r="AL20" i="1"/>
  <c r="CK20" i="1"/>
  <c r="CT20" i="1"/>
  <c r="CS20" i="1"/>
  <c r="CM20" i="1"/>
  <c r="AI20" i="1"/>
  <c r="AJ20" i="1"/>
  <c r="CJ20" i="1"/>
  <c r="CU20" i="1"/>
  <c r="CO20" i="1"/>
  <c r="CH20" i="1"/>
  <c r="AW20" i="1"/>
  <c r="CC20" i="1"/>
  <c r="CR20" i="1"/>
  <c r="CP20" i="1"/>
  <c r="CL20" i="1"/>
  <c r="AU20" i="1"/>
  <c r="AT20" i="1"/>
  <c r="CV20" i="1"/>
  <c r="BV20" i="1"/>
  <c r="BD20" i="1"/>
  <c r="BQ20" i="1"/>
  <c r="BY20" i="1"/>
  <c r="BW20" i="1"/>
  <c r="BE20" i="1"/>
  <c r="BM20" i="1"/>
  <c r="BO20" i="1"/>
  <c r="BZ20" i="1"/>
  <c r="CB20" i="1"/>
  <c r="AX20" i="1"/>
  <c r="AW36" i="1"/>
  <c r="AT36" i="1"/>
  <c r="AX36" i="1"/>
  <c r="AV36" i="1"/>
  <c r="AU36" i="1"/>
  <c r="AL39" i="1"/>
  <c r="AI39" i="1"/>
  <c r="AK39" i="1"/>
  <c r="AJ39" i="1"/>
  <c r="AJ36" i="1"/>
  <c r="AK36" i="1"/>
  <c r="AL36" i="1"/>
  <c r="AI36" i="1"/>
  <c r="CC40" i="1"/>
  <c r="CD40" i="1"/>
  <c r="CB40" i="1"/>
  <c r="CE40" i="1"/>
  <c r="AV37" i="1"/>
  <c r="AW37" i="1"/>
  <c r="AU37" i="1"/>
  <c r="AX37" i="1"/>
  <c r="AT37" i="1"/>
  <c r="BG38" i="1"/>
  <c r="BD38" i="1"/>
  <c r="BE38" i="1"/>
  <c r="BF38" i="1"/>
  <c r="CP39" i="1"/>
  <c r="CM39" i="1"/>
  <c r="CO39" i="1"/>
  <c r="CN39" i="1"/>
  <c r="CO36" i="1"/>
  <c r="CP36" i="1"/>
  <c r="CM36" i="1"/>
  <c r="CN36" i="1"/>
  <c r="CR37" i="1"/>
  <c r="CS37" i="1"/>
  <c r="CQ37" i="1"/>
  <c r="CV36" i="1"/>
  <c r="BX41" i="1"/>
  <c r="BU41" i="1"/>
  <c r="BY41" i="1"/>
  <c r="BZ41" i="1"/>
  <c r="BV41" i="1"/>
  <c r="BW41" i="1"/>
  <c r="AJ38" i="1"/>
  <c r="AI38" i="1"/>
  <c r="AL38" i="1"/>
  <c r="AK38" i="1"/>
  <c r="BE40" i="1"/>
  <c r="BF40" i="1"/>
  <c r="BD40" i="1"/>
  <c r="BG40" i="1"/>
  <c r="BD37" i="1"/>
  <c r="BE37" i="1"/>
  <c r="BF37" i="1"/>
  <c r="BG37" i="1"/>
  <c r="CT37" i="1"/>
  <c r="CU37" i="1"/>
  <c r="BN39" i="1"/>
  <c r="BO39" i="1"/>
  <c r="BM39" i="1"/>
  <c r="BQ39" i="1"/>
  <c r="BP39" i="1"/>
  <c r="BM36" i="1"/>
  <c r="BQ36" i="1"/>
  <c r="BN36" i="1"/>
  <c r="BO36" i="1"/>
  <c r="BP36" i="1"/>
  <c r="BX37" i="1"/>
  <c r="BU37" i="1"/>
  <c r="BY37" i="1"/>
  <c r="BV37" i="1"/>
  <c r="BW37" i="1"/>
  <c r="BZ37" i="1"/>
  <c r="CE38" i="1"/>
  <c r="CB38" i="1"/>
  <c r="CC38" i="1"/>
  <c r="CD38" i="1"/>
  <c r="AJ41" i="1"/>
  <c r="AK41" i="1"/>
  <c r="AL41" i="1"/>
  <c r="AI41" i="1"/>
  <c r="CD39" i="1"/>
  <c r="CE39" i="1"/>
  <c r="CB39" i="1"/>
  <c r="CC39" i="1"/>
  <c r="CT36" i="1"/>
  <c r="CU36" i="1"/>
  <c r="BP41" i="1"/>
  <c r="BM41" i="1"/>
  <c r="BQ41" i="1"/>
  <c r="BO41" i="1"/>
  <c r="BN41" i="1"/>
  <c r="BO38" i="1"/>
  <c r="BP38" i="1"/>
  <c r="BM38" i="1"/>
  <c r="BN38" i="1"/>
  <c r="BQ38" i="1"/>
  <c r="CS36" i="1"/>
  <c r="CR36" i="1"/>
  <c r="CQ36" i="1"/>
  <c r="CV41" i="1"/>
  <c r="CV38" i="1"/>
  <c r="BU40" i="1"/>
  <c r="BY40" i="1"/>
  <c r="BV40" i="1"/>
  <c r="BZ40" i="1"/>
  <c r="BW40" i="1"/>
  <c r="BX40" i="1"/>
  <c r="AJ37" i="1"/>
  <c r="AK37" i="1"/>
  <c r="AL37" i="1"/>
  <c r="AI37" i="1"/>
  <c r="CB41" i="1"/>
  <c r="CC41" i="1"/>
  <c r="CE41" i="1"/>
  <c r="CD41" i="1"/>
  <c r="AU38" i="1"/>
  <c r="AV38" i="1"/>
  <c r="AW38" i="1"/>
  <c r="AX38" i="1"/>
  <c r="AT38" i="1"/>
  <c r="BF39" i="1"/>
  <c r="BG39" i="1"/>
  <c r="BD39" i="1"/>
  <c r="BE39" i="1"/>
  <c r="BE36" i="1"/>
  <c r="BF36" i="1"/>
  <c r="BD36" i="1"/>
  <c r="BG36" i="1"/>
  <c r="CO40" i="1"/>
  <c r="CP40" i="1"/>
  <c r="CN40" i="1"/>
  <c r="CM40" i="1"/>
  <c r="CN37" i="1"/>
  <c r="CO37" i="1"/>
  <c r="CM37" i="1"/>
  <c r="CP37" i="1"/>
  <c r="CK40" i="1"/>
  <c r="CH40" i="1"/>
  <c r="CL40" i="1"/>
  <c r="CI40" i="1"/>
  <c r="CJ40" i="1"/>
  <c r="CJ37" i="1"/>
  <c r="CK37" i="1"/>
  <c r="CL37" i="1"/>
  <c r="CI37" i="1"/>
  <c r="CH37" i="1"/>
  <c r="CJ41" i="1"/>
  <c r="CK41" i="1"/>
  <c r="CH41" i="1"/>
  <c r="CI41" i="1"/>
  <c r="CL41" i="1"/>
  <c r="CV39" i="1"/>
  <c r="CN41" i="1"/>
  <c r="CO41" i="1"/>
  <c r="CP41" i="1"/>
  <c r="CM41" i="1"/>
  <c r="CM38" i="1"/>
  <c r="CN38" i="1"/>
  <c r="CP38" i="1"/>
  <c r="CO38" i="1"/>
  <c r="CQ39" i="1"/>
  <c r="CR39" i="1"/>
  <c r="CS39" i="1"/>
  <c r="AW40" i="1"/>
  <c r="AT40" i="1"/>
  <c r="AX40" i="1"/>
  <c r="AU40" i="1"/>
  <c r="AV40" i="1"/>
  <c r="BD41" i="1"/>
  <c r="BE41" i="1"/>
  <c r="BG41" i="1"/>
  <c r="BF41" i="1"/>
  <c r="CS40" i="1"/>
  <c r="CQ40" i="1"/>
  <c r="CR40" i="1"/>
  <c r="CU41" i="1"/>
  <c r="CT41" i="1"/>
  <c r="CH39" i="1"/>
  <c r="CL39" i="1"/>
  <c r="CI39" i="1"/>
  <c r="CJ39" i="1"/>
  <c r="CK39" i="1"/>
  <c r="CK36" i="1"/>
  <c r="CH36" i="1"/>
  <c r="CL36" i="1"/>
  <c r="CJ36" i="1"/>
  <c r="CI36" i="1"/>
  <c r="CQ38" i="1"/>
  <c r="CR38" i="1"/>
  <c r="CS38" i="1"/>
  <c r="CC36" i="1"/>
  <c r="CD36" i="1"/>
  <c r="CB36" i="1"/>
  <c r="CE36" i="1"/>
  <c r="CV40" i="1"/>
  <c r="CV37" i="1"/>
  <c r="BV39" i="1"/>
  <c r="BZ39" i="1"/>
  <c r="BW39" i="1"/>
  <c r="BU39" i="1"/>
  <c r="BX39" i="1"/>
  <c r="BY39" i="1"/>
  <c r="BU36" i="1"/>
  <c r="BY36" i="1"/>
  <c r="BV36" i="1"/>
  <c r="BZ36" i="1"/>
  <c r="BW36" i="1"/>
  <c r="BX36" i="1"/>
  <c r="CT40" i="1"/>
  <c r="CU40" i="1"/>
  <c r="CB37" i="1"/>
  <c r="CC37" i="1"/>
  <c r="CD37" i="1"/>
  <c r="CE37" i="1"/>
  <c r="CI38" i="1"/>
  <c r="CJ38" i="1"/>
  <c r="CK38" i="1"/>
  <c r="CL38" i="1"/>
  <c r="CH38" i="1"/>
  <c r="AK40" i="1"/>
  <c r="AL40" i="1"/>
  <c r="AJ40" i="1"/>
  <c r="AI40" i="1"/>
  <c r="AV41" i="1"/>
  <c r="AW41" i="1"/>
  <c r="AT41" i="1"/>
  <c r="AU41" i="1"/>
  <c r="AX41" i="1"/>
  <c r="CU38" i="1"/>
  <c r="CT38" i="1"/>
  <c r="BM40" i="1"/>
  <c r="BQ40" i="1"/>
  <c r="BN40" i="1"/>
  <c r="BP40" i="1"/>
  <c r="BO40" i="1"/>
  <c r="BP37" i="1"/>
  <c r="BM37" i="1"/>
  <c r="BQ37" i="1"/>
  <c r="BN37" i="1"/>
  <c r="BO37" i="1"/>
  <c r="CR41" i="1"/>
  <c r="CS41" i="1"/>
  <c r="CQ41" i="1"/>
  <c r="BW38" i="1"/>
  <c r="BX38" i="1"/>
  <c r="BU38" i="1"/>
  <c r="BV38" i="1"/>
  <c r="BY38" i="1"/>
  <c r="BZ38" i="1"/>
  <c r="AT39" i="1"/>
  <c r="AX39" i="1"/>
  <c r="AU39" i="1"/>
  <c r="AV39" i="1"/>
  <c r="AW39" i="1"/>
  <c r="CT39" i="1"/>
  <c r="CU39" i="1"/>
  <c r="AN250" i="1"/>
  <c r="AO250" i="1"/>
  <c r="AH42" i="1"/>
  <c r="AY13" i="1"/>
  <c r="BR14" i="1"/>
  <c r="BS14" i="1" s="1"/>
  <c r="BT14" i="1" s="1"/>
  <c r="AM13" i="1"/>
  <c r="AM38" i="1" s="1"/>
  <c r="BH13" i="1"/>
  <c r="BH38" i="1" s="1"/>
  <c r="CF13" i="1"/>
  <c r="CF36" i="1" s="1"/>
  <c r="AH21" i="1"/>
  <c r="CA13" i="1"/>
  <c r="CA20" i="1" s="1"/>
  <c r="BS13" i="1"/>
  <c r="AZ13" i="1"/>
  <c r="AZ40" i="1" s="1"/>
  <c r="CA42" i="1" l="1"/>
  <c r="CA36" i="1"/>
  <c r="BS38" i="1"/>
  <c r="AM41" i="1"/>
  <c r="CA37" i="1"/>
  <c r="BR18" i="1"/>
  <c r="BR20" i="1"/>
  <c r="BR37" i="1"/>
  <c r="AM40" i="1"/>
  <c r="CA39" i="1"/>
  <c r="CI42" i="1"/>
  <c r="AM37" i="1"/>
  <c r="BQ42" i="1"/>
  <c r="BH42" i="1"/>
  <c r="BH41" i="1"/>
  <c r="CQ42" i="1"/>
  <c r="BR36" i="1"/>
  <c r="BR39" i="1"/>
  <c r="CA41" i="1"/>
  <c r="AM36" i="1"/>
  <c r="BS20" i="1"/>
  <c r="BH36" i="1"/>
  <c r="AE254" i="1"/>
  <c r="AZ41" i="1"/>
  <c r="AZ17" i="1"/>
  <c r="AZ18" i="1"/>
  <c r="AZ19" i="1"/>
  <c r="AZ36" i="1"/>
  <c r="AZ37" i="1"/>
  <c r="AZ38" i="1"/>
  <c r="AZ20" i="1"/>
  <c r="AZ42" i="1"/>
  <c r="AZ39" i="1"/>
  <c r="CF19" i="1"/>
  <c r="CF17" i="1"/>
  <c r="CF18" i="1"/>
  <c r="CF40" i="1"/>
  <c r="CF41" i="1"/>
  <c r="CF20" i="1"/>
  <c r="CF42" i="1"/>
  <c r="CF38" i="1"/>
  <c r="CF37" i="1"/>
  <c r="AY18" i="1"/>
  <c r="AY19" i="1"/>
  <c r="AY17" i="1"/>
  <c r="AY40" i="1"/>
  <c r="AY39" i="1"/>
  <c r="AY36" i="1"/>
  <c r="AY20" i="1"/>
  <c r="AY38" i="1"/>
  <c r="AY37" i="1"/>
  <c r="AY41" i="1"/>
  <c r="CF39" i="1"/>
  <c r="BS17" i="1"/>
  <c r="BS19" i="1"/>
  <c r="BS18" i="1"/>
  <c r="BD42" i="1"/>
  <c r="BS36" i="1"/>
  <c r="CA17" i="1"/>
  <c r="CA19" i="1"/>
  <c r="CA18" i="1"/>
  <c r="AM19" i="1"/>
  <c r="AM17" i="1"/>
  <c r="AM18" i="1"/>
  <c r="CA38" i="1"/>
  <c r="BS37" i="1"/>
  <c r="BS40" i="1"/>
  <c r="BF42" i="1"/>
  <c r="BU42" i="1"/>
  <c r="CU42" i="1"/>
  <c r="CK42" i="1"/>
  <c r="CA40" i="1"/>
  <c r="BS41" i="1"/>
  <c r="AV42" i="1"/>
  <c r="BS39" i="1"/>
  <c r="BM42" i="1"/>
  <c r="BO42" i="1"/>
  <c r="BH37" i="1"/>
  <c r="BH40" i="1"/>
  <c r="CC42" i="1"/>
  <c r="CN42" i="1"/>
  <c r="AM39" i="1"/>
  <c r="AL42" i="1"/>
  <c r="AM42" i="1"/>
  <c r="AM20" i="1"/>
  <c r="BR17" i="1"/>
  <c r="BH17" i="1"/>
  <c r="BH18" i="1"/>
  <c r="BH19" i="1"/>
  <c r="BH20" i="1"/>
  <c r="BW42" i="1"/>
  <c r="CT42" i="1"/>
  <c r="BR40" i="1"/>
  <c r="BZ42" i="1"/>
  <c r="BH39" i="1"/>
  <c r="CL42" i="1"/>
  <c r="BR38" i="1"/>
  <c r="BR41" i="1"/>
  <c r="AX42" i="1"/>
  <c r="AU42" i="1"/>
  <c r="CM42" i="1"/>
  <c r="AI42" i="1"/>
  <c r="BR19" i="1"/>
  <c r="AV92" i="1"/>
  <c r="AK91" i="1"/>
  <c r="AL91" i="1"/>
  <c r="AM91" i="1"/>
  <c r="AN91" i="1"/>
  <c r="AO91" i="1"/>
  <c r="AQ91" i="1"/>
  <c r="AR91" i="1"/>
  <c r="AS91" i="1"/>
  <c r="AT91" i="1"/>
  <c r="BR21" i="1"/>
  <c r="BP21" i="1"/>
  <c r="AX21" i="1"/>
  <c r="CU21" i="1"/>
  <c r="AM21" i="1"/>
  <c r="AJ21" i="1"/>
  <c r="AK21" i="1"/>
  <c r="BN21" i="1"/>
  <c r="AT21" i="1"/>
  <c r="AY21" i="1"/>
  <c r="AW21" i="1"/>
  <c r="CT21" i="1"/>
  <c r="BZ21" i="1"/>
  <c r="BY21" i="1"/>
  <c r="CV21" i="1"/>
  <c r="BS21" i="1"/>
  <c r="AU21" i="1"/>
  <c r="AI21" i="1"/>
  <c r="BW21" i="1"/>
  <c r="CC21" i="1"/>
  <c r="CH21" i="1"/>
  <c r="CK21" i="1"/>
  <c r="BO21" i="1"/>
  <c r="BV21" i="1"/>
  <c r="BU21" i="1"/>
  <c r="CB21" i="1"/>
  <c r="CJ21" i="1"/>
  <c r="BG21" i="1"/>
  <c r="BQ21" i="1"/>
  <c r="BE21" i="1"/>
  <c r="CM21" i="1"/>
  <c r="CE21" i="1"/>
  <c r="AV21" i="1"/>
  <c r="CA21" i="1"/>
  <c r="CD21" i="1"/>
  <c r="CL21" i="1"/>
  <c r="BH21" i="1"/>
  <c r="CQ21" i="1"/>
  <c r="CN21" i="1"/>
  <c r="AZ21" i="1"/>
  <c r="AL21" i="1"/>
  <c r="BX21" i="1"/>
  <c r="CI21" i="1"/>
  <c r="BD21" i="1"/>
  <c r="CR21" i="1"/>
  <c r="CF21" i="1"/>
  <c r="CS21" i="1"/>
  <c r="CP21" i="1"/>
  <c r="CO21" i="1"/>
  <c r="BM21" i="1"/>
  <c r="BF21" i="1"/>
  <c r="BY42" i="1"/>
  <c r="CH42" i="1"/>
  <c r="CS42" i="1"/>
  <c r="AW42" i="1"/>
  <c r="AT42" i="1"/>
  <c r="BN42" i="1"/>
  <c r="BP42" i="1"/>
  <c r="CB42" i="1"/>
  <c r="CV42" i="1"/>
  <c r="CP42" i="1"/>
  <c r="AJ42" i="1"/>
  <c r="BE42" i="1"/>
  <c r="BG42" i="1"/>
  <c r="BV42" i="1"/>
  <c r="BX42" i="1"/>
  <c r="CJ42" i="1"/>
  <c r="CR42" i="1"/>
  <c r="AY42" i="1"/>
  <c r="BR42" i="1"/>
  <c r="BS42" i="1"/>
  <c r="CD42" i="1"/>
  <c r="CE42" i="1"/>
  <c r="CO42" i="1"/>
  <c r="AK42" i="1"/>
  <c r="AH43" i="1"/>
  <c r="BA13" i="1"/>
  <c r="BT13" i="1"/>
  <c r="BT21" i="1" s="1"/>
  <c r="AH22" i="1"/>
  <c r="BI13" i="1"/>
  <c r="BI42" i="1" s="1"/>
  <c r="CG13" i="1"/>
  <c r="CG21" i="1" s="1"/>
  <c r="AN13" i="1"/>
  <c r="AN21" i="1" s="1"/>
  <c r="BI21" i="1" l="1"/>
  <c r="BA20" i="1"/>
  <c r="BA17" i="1"/>
  <c r="BA18" i="1"/>
  <c r="BA19" i="1"/>
  <c r="BA40" i="1"/>
  <c r="BA39" i="1"/>
  <c r="BA38" i="1"/>
  <c r="BA41" i="1"/>
  <c r="BA36" i="1"/>
  <c r="BA37" i="1"/>
  <c r="CG18" i="1"/>
  <c r="CG17" i="1"/>
  <c r="CG19" i="1"/>
  <c r="CG41" i="1"/>
  <c r="CG37" i="1"/>
  <c r="CG20" i="1"/>
  <c r="CG38" i="1"/>
  <c r="CG39" i="1"/>
  <c r="CG40" i="1"/>
  <c r="CG42" i="1"/>
  <c r="CG36" i="1"/>
  <c r="BA21" i="1"/>
  <c r="BI17" i="1"/>
  <c r="BI19" i="1"/>
  <c r="BI20" i="1"/>
  <c r="BI18" i="1"/>
  <c r="BI37" i="1"/>
  <c r="BI36" i="1"/>
  <c r="BI38" i="1"/>
  <c r="BI41" i="1"/>
  <c r="BI40" i="1"/>
  <c r="BI39" i="1"/>
  <c r="AN17" i="1"/>
  <c r="AN18" i="1"/>
  <c r="AN19" i="1"/>
  <c r="AN20" i="1"/>
  <c r="AN36" i="1"/>
  <c r="AN38" i="1"/>
  <c r="AN41" i="1"/>
  <c r="AN42" i="1"/>
  <c r="AN37" i="1"/>
  <c r="AN39" i="1"/>
  <c r="AN40" i="1"/>
  <c r="BT18" i="1"/>
  <c r="BT20" i="1"/>
  <c r="BT17" i="1"/>
  <c r="BT19" i="1"/>
  <c r="BT37" i="1"/>
  <c r="BT39" i="1"/>
  <c r="BT41" i="1"/>
  <c r="BT38" i="1"/>
  <c r="BT42" i="1"/>
  <c r="BT40" i="1"/>
  <c r="BT36" i="1"/>
  <c r="BA42" i="1"/>
  <c r="AK92" i="1"/>
  <c r="AK150" i="1" s="1"/>
  <c r="AW93" i="1"/>
  <c r="AW151" i="1" s="1"/>
  <c r="AL92" i="1"/>
  <c r="AM92" i="1"/>
  <c r="AN92" i="1"/>
  <c r="AO92" i="1"/>
  <c r="AQ92" i="1"/>
  <c r="AR92" i="1"/>
  <c r="AS92" i="1"/>
  <c r="AT92" i="1"/>
  <c r="AU92" i="1"/>
  <c r="CS22" i="1"/>
  <c r="BY22" i="1"/>
  <c r="BW22" i="1"/>
  <c r="BQ22" i="1"/>
  <c r="BT22" i="1"/>
  <c r="CO22" i="1"/>
  <c r="AL22" i="1"/>
  <c r="AX22" i="1"/>
  <c r="AY22" i="1"/>
  <c r="CK22" i="1"/>
  <c r="CJ22" i="1"/>
  <c r="BE22" i="1"/>
  <c r="CT22" i="1"/>
  <c r="BU22" i="1"/>
  <c r="CA22" i="1"/>
  <c r="BM22" i="1"/>
  <c r="BS22" i="1"/>
  <c r="CN22" i="1"/>
  <c r="AI22" i="1"/>
  <c r="AJ22" i="1"/>
  <c r="AT22" i="1"/>
  <c r="CI22" i="1"/>
  <c r="BD22" i="1"/>
  <c r="BP22" i="1"/>
  <c r="CM22" i="1"/>
  <c r="AK22" i="1"/>
  <c r="AN22" i="1"/>
  <c r="AU22" i="1"/>
  <c r="BF22" i="1"/>
  <c r="CC22" i="1"/>
  <c r="CE22" i="1"/>
  <c r="BX22" i="1"/>
  <c r="BO22" i="1"/>
  <c r="CP22" i="1"/>
  <c r="AM22" i="1"/>
  <c r="BI22" i="1"/>
  <c r="CB22" i="1"/>
  <c r="BN22" i="1"/>
  <c r="BA22" i="1"/>
  <c r="CL22" i="1"/>
  <c r="CU22" i="1"/>
  <c r="CG22" i="1"/>
  <c r="CR22" i="1"/>
  <c r="AZ22" i="1"/>
  <c r="CV22" i="1"/>
  <c r="CQ22" i="1"/>
  <c r="BR22" i="1"/>
  <c r="AV22" i="1"/>
  <c r="BG22" i="1"/>
  <c r="CD22" i="1"/>
  <c r="BV22" i="1"/>
  <c r="BH22" i="1"/>
  <c r="CF22" i="1"/>
  <c r="BZ22" i="1"/>
  <c r="CH22" i="1"/>
  <c r="AW22" i="1"/>
  <c r="CE43" i="1"/>
  <c r="CB43" i="1"/>
  <c r="BI43" i="1"/>
  <c r="AU43" i="1"/>
  <c r="BA43" i="1"/>
  <c r="CU43" i="1"/>
  <c r="BW43" i="1"/>
  <c r="BU43" i="1"/>
  <c r="CM43" i="1"/>
  <c r="CR43" i="1"/>
  <c r="BS43" i="1"/>
  <c r="BT43" i="1"/>
  <c r="CG43" i="1"/>
  <c r="BD43" i="1"/>
  <c r="AV43" i="1"/>
  <c r="BX43" i="1"/>
  <c r="CO43" i="1"/>
  <c r="CS43" i="1"/>
  <c r="BR43" i="1"/>
  <c r="BQ43" i="1"/>
  <c r="CC43" i="1"/>
  <c r="CF43" i="1"/>
  <c r="BG43" i="1"/>
  <c r="CV43" i="1"/>
  <c r="AT43" i="1"/>
  <c r="AY43" i="1"/>
  <c r="AW43" i="1"/>
  <c r="CA43" i="1"/>
  <c r="CN43" i="1"/>
  <c r="CH43" i="1"/>
  <c r="CJ43" i="1"/>
  <c r="CQ43" i="1"/>
  <c r="AM43" i="1"/>
  <c r="AK43" i="1"/>
  <c r="BN43" i="1"/>
  <c r="BP43" i="1"/>
  <c r="AX43" i="1"/>
  <c r="BV43" i="1"/>
  <c r="CL43" i="1"/>
  <c r="CK43" i="1"/>
  <c r="AN43" i="1"/>
  <c r="CD43" i="1"/>
  <c r="AJ43" i="1"/>
  <c r="BZ43" i="1"/>
  <c r="CI43" i="1"/>
  <c r="BM43" i="1"/>
  <c r="BH43" i="1"/>
  <c r="AZ43" i="1"/>
  <c r="BY43" i="1"/>
  <c r="AL43" i="1"/>
  <c r="BE43" i="1"/>
  <c r="AI43" i="1"/>
  <c r="BO43" i="1"/>
  <c r="BF43" i="1"/>
  <c r="CT43" i="1"/>
  <c r="CP43" i="1"/>
  <c r="AH44" i="1"/>
  <c r="BB13" i="1"/>
  <c r="AO13" i="1"/>
  <c r="AO22" i="1" s="1"/>
  <c r="BJ13" i="1"/>
  <c r="BJ43" i="1" s="1"/>
  <c r="AH23" i="1"/>
  <c r="AO43" i="1" l="1"/>
  <c r="BB19" i="1"/>
  <c r="BB17" i="1"/>
  <c r="BB18" i="1"/>
  <c r="BB39" i="1"/>
  <c r="BB20" i="1"/>
  <c r="BB36" i="1"/>
  <c r="BB37" i="1"/>
  <c r="BB38" i="1"/>
  <c r="BB41" i="1"/>
  <c r="BB42" i="1"/>
  <c r="BB40" i="1"/>
  <c r="BB21" i="1"/>
  <c r="BB43" i="1"/>
  <c r="BJ18" i="1"/>
  <c r="BJ19" i="1"/>
  <c r="BJ17" i="1"/>
  <c r="BJ20" i="1"/>
  <c r="BJ39" i="1"/>
  <c r="BJ42" i="1"/>
  <c r="BJ36" i="1"/>
  <c r="BJ38" i="1"/>
  <c r="BJ40" i="1"/>
  <c r="BJ41" i="1"/>
  <c r="BJ37" i="1"/>
  <c r="BJ21" i="1"/>
  <c r="BJ22" i="1"/>
  <c r="BB22" i="1"/>
  <c r="BC13" i="1"/>
  <c r="AO19" i="1"/>
  <c r="AO18" i="1"/>
  <c r="AO17" i="1"/>
  <c r="AO20" i="1"/>
  <c r="AO39" i="1"/>
  <c r="AO41" i="1"/>
  <c r="AO36" i="1"/>
  <c r="AO40" i="1"/>
  <c r="AO37" i="1"/>
  <c r="AO38" i="1"/>
  <c r="AO42" i="1"/>
  <c r="AO21" i="1"/>
  <c r="AX94" i="1"/>
  <c r="AL93" i="1"/>
  <c r="AK93" i="1"/>
  <c r="AM93" i="1"/>
  <c r="AN93" i="1"/>
  <c r="AO93" i="1"/>
  <c r="AQ93" i="1"/>
  <c r="AR93" i="1"/>
  <c r="AS93" i="1"/>
  <c r="AT93" i="1"/>
  <c r="AU93" i="1"/>
  <c r="AV93" i="1"/>
  <c r="BV44" i="1"/>
  <c r="CV44" i="1"/>
  <c r="CL44" i="1"/>
  <c r="BR44" i="1"/>
  <c r="BS44" i="1"/>
  <c r="BI44" i="1"/>
  <c r="BH44" i="1"/>
  <c r="BA44" i="1"/>
  <c r="AY44" i="1"/>
  <c r="CN44" i="1"/>
  <c r="AK44" i="1"/>
  <c r="AN44" i="1"/>
  <c r="CC44" i="1"/>
  <c r="CF44" i="1"/>
  <c r="CS44" i="1"/>
  <c r="BU44" i="1"/>
  <c r="BP44" i="1"/>
  <c r="BD44" i="1"/>
  <c r="CP44" i="1"/>
  <c r="AI44" i="1"/>
  <c r="CD44" i="1"/>
  <c r="BZ44" i="1"/>
  <c r="CA44" i="1"/>
  <c r="CJ44" i="1"/>
  <c r="BM44" i="1"/>
  <c r="BO44" i="1"/>
  <c r="BT44" i="1"/>
  <c r="BF44" i="1"/>
  <c r="CT44" i="1"/>
  <c r="AT44" i="1"/>
  <c r="AZ44" i="1"/>
  <c r="AU44" i="1"/>
  <c r="CO44" i="1"/>
  <c r="AO44" i="1"/>
  <c r="AM44" i="1"/>
  <c r="CG44" i="1"/>
  <c r="CB44" i="1"/>
  <c r="CR44" i="1"/>
  <c r="BW44" i="1"/>
  <c r="CK44" i="1"/>
  <c r="CI44" i="1"/>
  <c r="BQ44" i="1"/>
  <c r="BJ44" i="1"/>
  <c r="CU44" i="1"/>
  <c r="AX44" i="1"/>
  <c r="AV44" i="1"/>
  <c r="AJ44" i="1"/>
  <c r="BB44" i="1"/>
  <c r="AL44" i="1"/>
  <c r="BG44" i="1"/>
  <c r="BY44" i="1"/>
  <c r="BN44" i="1"/>
  <c r="BE44" i="1"/>
  <c r="BC44" i="1"/>
  <c r="CM44" i="1"/>
  <c r="CE44" i="1"/>
  <c r="CQ44" i="1"/>
  <c r="BX44" i="1"/>
  <c r="CH44" i="1"/>
  <c r="AW44" i="1"/>
  <c r="CV23" i="1"/>
  <c r="BU23" i="1"/>
  <c r="BW23" i="1"/>
  <c r="CM23" i="1"/>
  <c r="CJ23" i="1"/>
  <c r="CI23" i="1"/>
  <c r="CB23" i="1"/>
  <c r="CD23" i="1"/>
  <c r="AK23" i="1"/>
  <c r="CR23" i="1"/>
  <c r="BX23" i="1"/>
  <c r="BV23" i="1"/>
  <c r="CP23" i="1"/>
  <c r="CL23" i="1"/>
  <c r="CG23" i="1"/>
  <c r="AL23" i="1"/>
  <c r="BZ23" i="1"/>
  <c r="CN23" i="1"/>
  <c r="CH23" i="1"/>
  <c r="CC23" i="1"/>
  <c r="AN23" i="1"/>
  <c r="AI23" i="1"/>
  <c r="CQ23" i="1"/>
  <c r="BP23" i="1"/>
  <c r="BR23" i="1"/>
  <c r="BY23" i="1"/>
  <c r="CK23" i="1"/>
  <c r="CF23" i="1"/>
  <c r="AJ23" i="1"/>
  <c r="AM23" i="1"/>
  <c r="CS23" i="1"/>
  <c r="BQ23" i="1"/>
  <c r="BO23" i="1"/>
  <c r="BT23" i="1"/>
  <c r="BD23" i="1"/>
  <c r="BI23" i="1"/>
  <c r="BA23" i="1"/>
  <c r="AU23" i="1"/>
  <c r="CO23" i="1"/>
  <c r="BF23" i="1"/>
  <c r="CA23" i="1"/>
  <c r="CE23" i="1"/>
  <c r="AO23" i="1"/>
  <c r="BM23" i="1"/>
  <c r="BH23" i="1"/>
  <c r="BJ23" i="1"/>
  <c r="AV23" i="1"/>
  <c r="AT23" i="1"/>
  <c r="BC23" i="1"/>
  <c r="BS23" i="1"/>
  <c r="CT23" i="1"/>
  <c r="CU23" i="1"/>
  <c r="BG23" i="1"/>
  <c r="AX23" i="1"/>
  <c r="AZ23" i="1"/>
  <c r="AY23" i="1"/>
  <c r="BN23" i="1"/>
  <c r="BE23" i="1"/>
  <c r="BB23" i="1"/>
  <c r="AW23" i="1"/>
  <c r="AH45" i="1"/>
  <c r="BK13" i="1"/>
  <c r="BK23" i="1" s="1"/>
  <c r="AP13" i="1"/>
  <c r="AH24" i="1"/>
  <c r="BC18" i="1" l="1"/>
  <c r="BC17" i="1"/>
  <c r="BC19" i="1"/>
  <c r="BC37" i="1"/>
  <c r="BC36" i="1"/>
  <c r="BC40" i="1"/>
  <c r="BC41" i="1"/>
  <c r="BC39" i="1"/>
  <c r="BC38" i="1"/>
  <c r="BC20" i="1"/>
  <c r="BC42" i="1"/>
  <c r="BC21" i="1"/>
  <c r="BC43" i="1"/>
  <c r="BC22" i="1"/>
  <c r="AP17" i="1"/>
  <c r="AP19" i="1"/>
  <c r="AP18" i="1"/>
  <c r="AP20" i="1"/>
  <c r="AP39" i="1"/>
  <c r="AP37" i="1"/>
  <c r="AP36" i="1"/>
  <c r="AP38" i="1"/>
  <c r="AP41" i="1"/>
  <c r="AP40" i="1"/>
  <c r="AP21" i="1"/>
  <c r="AP42" i="1"/>
  <c r="AP43" i="1"/>
  <c r="AP22" i="1"/>
  <c r="AP44" i="1"/>
  <c r="AP23" i="1"/>
  <c r="BK17" i="1"/>
  <c r="BK18" i="1"/>
  <c r="BK19" i="1"/>
  <c r="BK41" i="1"/>
  <c r="BK20" i="1"/>
  <c r="BK39" i="1"/>
  <c r="BK37" i="1"/>
  <c r="BK40" i="1"/>
  <c r="BK36" i="1"/>
  <c r="BK38" i="1"/>
  <c r="BK42" i="1"/>
  <c r="BK21" i="1"/>
  <c r="BK43" i="1"/>
  <c r="BK22" i="1"/>
  <c r="BK44" i="1"/>
  <c r="AK151" i="1"/>
  <c r="AK94" i="1"/>
  <c r="AL94" i="1"/>
  <c r="AM94" i="1"/>
  <c r="AN94" i="1"/>
  <c r="AO94" i="1"/>
  <c r="AQ94" i="1"/>
  <c r="AR94" i="1"/>
  <c r="AS94" i="1"/>
  <c r="AT94" i="1"/>
  <c r="AU94" i="1"/>
  <c r="AV94" i="1"/>
  <c r="AW94" i="1"/>
  <c r="AW152" i="1" s="1"/>
  <c r="AX152" i="1"/>
  <c r="AN45" i="1"/>
  <c r="AM45" i="1"/>
  <c r="BK45" i="1"/>
  <c r="BQ45" i="1"/>
  <c r="BN45" i="1"/>
  <c r="AV45" i="1"/>
  <c r="AX45" i="1"/>
  <c r="BB45" i="1"/>
  <c r="CT45" i="1"/>
  <c r="CC45" i="1"/>
  <c r="CD45" i="1"/>
  <c r="BX45" i="1"/>
  <c r="CP45" i="1"/>
  <c r="CH45" i="1"/>
  <c r="BD45" i="1"/>
  <c r="CV45" i="1"/>
  <c r="BT45" i="1"/>
  <c r="BR45" i="1"/>
  <c r="CB45" i="1"/>
  <c r="CE45" i="1"/>
  <c r="AO45" i="1"/>
  <c r="BG45" i="1"/>
  <c r="AP45" i="1"/>
  <c r="AI45" i="1"/>
  <c r="BE45" i="1"/>
  <c r="BJ45" i="1"/>
  <c r="CQ45" i="1"/>
  <c r="BP45" i="1"/>
  <c r="BO45" i="1"/>
  <c r="AZ45" i="1"/>
  <c r="AY45" i="1"/>
  <c r="CG45" i="1"/>
  <c r="BU45" i="1"/>
  <c r="CA45" i="1"/>
  <c r="CN45" i="1"/>
  <c r="CI45" i="1"/>
  <c r="AK45" i="1"/>
  <c r="BI45" i="1"/>
  <c r="CR45" i="1"/>
  <c r="AW45" i="1"/>
  <c r="AU45" i="1"/>
  <c r="AT45" i="1"/>
  <c r="CU45" i="1"/>
  <c r="BY45" i="1"/>
  <c r="BZ45" i="1"/>
  <c r="CO45" i="1"/>
  <c r="CJ45" i="1"/>
  <c r="AJ45" i="1"/>
  <c r="AL45" i="1"/>
  <c r="BH45" i="1"/>
  <c r="BF45" i="1"/>
  <c r="BM45" i="1"/>
  <c r="BW45" i="1"/>
  <c r="CM45" i="1"/>
  <c r="CL45" i="1"/>
  <c r="BC45" i="1"/>
  <c r="CK45" i="1"/>
  <c r="CS45" i="1"/>
  <c r="BS45" i="1"/>
  <c r="BA45" i="1"/>
  <c r="CF45" i="1"/>
  <c r="BV45" i="1"/>
  <c r="BK24" i="1"/>
  <c r="BI24" i="1"/>
  <c r="BO24" i="1"/>
  <c r="BQ24" i="1"/>
  <c r="CT24" i="1"/>
  <c r="BG24" i="1"/>
  <c r="BF24" i="1"/>
  <c r="CS24" i="1"/>
  <c r="CV24" i="1"/>
  <c r="BT24" i="1"/>
  <c r="BR24" i="1"/>
  <c r="CU24" i="1"/>
  <c r="BE24" i="1"/>
  <c r="BM24" i="1"/>
  <c r="AV24" i="1"/>
  <c r="BB24" i="1"/>
  <c r="BX24" i="1"/>
  <c r="BV24" i="1"/>
  <c r="AP24" i="1"/>
  <c r="CF24" i="1"/>
  <c r="BJ24" i="1"/>
  <c r="BP24" i="1"/>
  <c r="BC24" i="1"/>
  <c r="AT24" i="1"/>
  <c r="CA24" i="1"/>
  <c r="BU24" i="1"/>
  <c r="AM24" i="1"/>
  <c r="AN24" i="1"/>
  <c r="AO24" i="1"/>
  <c r="CB24" i="1"/>
  <c r="CD24" i="1"/>
  <c r="BH24" i="1"/>
  <c r="BA24" i="1"/>
  <c r="BZ24" i="1"/>
  <c r="AI24" i="1"/>
  <c r="AL24" i="1"/>
  <c r="CC24" i="1"/>
  <c r="CM24" i="1"/>
  <c r="CI24" i="1"/>
  <c r="CK24" i="1"/>
  <c r="CQ24" i="1"/>
  <c r="AY24" i="1"/>
  <c r="AX24" i="1"/>
  <c r="BW24" i="1"/>
  <c r="CE24" i="1"/>
  <c r="CO24" i="1"/>
  <c r="AU24" i="1"/>
  <c r="AW24" i="1"/>
  <c r="AJ24" i="1"/>
  <c r="CN24" i="1"/>
  <c r="CJ24" i="1"/>
  <c r="BS24" i="1"/>
  <c r="AK24" i="1"/>
  <c r="BN24" i="1"/>
  <c r="CH24" i="1"/>
  <c r="BD24" i="1"/>
  <c r="CR24" i="1"/>
  <c r="AZ24" i="1"/>
  <c r="CG24" i="1"/>
  <c r="BY24" i="1"/>
  <c r="CL24" i="1"/>
  <c r="CP24" i="1"/>
  <c r="AH46" i="1"/>
  <c r="AQ13" i="1"/>
  <c r="BL13" i="1"/>
  <c r="BL45" i="1" s="1"/>
  <c r="AH25" i="1"/>
  <c r="AQ18" i="1" l="1"/>
  <c r="AQ19" i="1"/>
  <c r="AQ17" i="1"/>
  <c r="AQ37" i="1"/>
  <c r="AQ39" i="1"/>
  <c r="AQ36" i="1"/>
  <c r="AQ40" i="1"/>
  <c r="AQ20" i="1"/>
  <c r="AQ41" i="1"/>
  <c r="AQ38" i="1"/>
  <c r="AQ42" i="1"/>
  <c r="AQ21" i="1"/>
  <c r="AQ43" i="1"/>
  <c r="AQ22" i="1"/>
  <c r="AQ23" i="1"/>
  <c r="AQ44" i="1"/>
  <c r="AQ24" i="1"/>
  <c r="BL18" i="1"/>
  <c r="BL20" i="1"/>
  <c r="BL17" i="1"/>
  <c r="BL19" i="1"/>
  <c r="BL40" i="1"/>
  <c r="BL39" i="1"/>
  <c r="BL36" i="1"/>
  <c r="BL41" i="1"/>
  <c r="BL38" i="1"/>
  <c r="BL37" i="1"/>
  <c r="BL21" i="1"/>
  <c r="BL42" i="1"/>
  <c r="BL22" i="1"/>
  <c r="BL43" i="1"/>
  <c r="BL44" i="1"/>
  <c r="BL23" i="1"/>
  <c r="BL24" i="1"/>
  <c r="AQ45" i="1"/>
  <c r="AK95" i="1"/>
  <c r="AL95" i="1"/>
  <c r="AM95" i="1"/>
  <c r="AN95" i="1"/>
  <c r="AO95" i="1"/>
  <c r="AQ95" i="1"/>
  <c r="AR95" i="1"/>
  <c r="AS95" i="1"/>
  <c r="AT95" i="1"/>
  <c r="AU95" i="1"/>
  <c r="AV95" i="1"/>
  <c r="AW95" i="1"/>
  <c r="AW153" i="1" s="1"/>
  <c r="AX95" i="1"/>
  <c r="AY95" i="1"/>
  <c r="AY153" i="1" s="1"/>
  <c r="AK152" i="1"/>
  <c r="BO46" i="1"/>
  <c r="BN46" i="1"/>
  <c r="BM46" i="1"/>
  <c r="CV46" i="1"/>
  <c r="BC46" i="1"/>
  <c r="BB46" i="1"/>
  <c r="BW46" i="1"/>
  <c r="BY46" i="1"/>
  <c r="BG46" i="1"/>
  <c r="BL46" i="1"/>
  <c r="BJ46" i="1"/>
  <c r="CB46" i="1"/>
  <c r="CG46" i="1"/>
  <c r="CS46" i="1"/>
  <c r="AJ46" i="1"/>
  <c r="AK46" i="1"/>
  <c r="CM46" i="1"/>
  <c r="BP46" i="1"/>
  <c r="CJ46" i="1"/>
  <c r="CD46" i="1"/>
  <c r="CU46" i="1"/>
  <c r="AQ46" i="1"/>
  <c r="AL46" i="1"/>
  <c r="BS46" i="1"/>
  <c r="BQ46" i="1"/>
  <c r="AV46" i="1"/>
  <c r="BA46" i="1"/>
  <c r="CI46" i="1"/>
  <c r="CK46" i="1"/>
  <c r="CA46" i="1"/>
  <c r="BZ46" i="1"/>
  <c r="BK46" i="1"/>
  <c r="BF46" i="1"/>
  <c r="BE46" i="1"/>
  <c r="CF46" i="1"/>
  <c r="CC46" i="1"/>
  <c r="CQ46" i="1"/>
  <c r="AM46" i="1"/>
  <c r="AN46" i="1"/>
  <c r="CN46" i="1"/>
  <c r="AU46" i="1"/>
  <c r="AZ46" i="1"/>
  <c r="AT46" i="1"/>
  <c r="CH46" i="1"/>
  <c r="BX46" i="1"/>
  <c r="BD46" i="1"/>
  <c r="BI46" i="1"/>
  <c r="CR46" i="1"/>
  <c r="CO46" i="1"/>
  <c r="BT46" i="1"/>
  <c r="AY46" i="1"/>
  <c r="CP46" i="1"/>
  <c r="BR46" i="1"/>
  <c r="AX46" i="1"/>
  <c r="AO46" i="1"/>
  <c r="AW46" i="1"/>
  <c r="CL46" i="1"/>
  <c r="BV46" i="1"/>
  <c r="BH46" i="1"/>
  <c r="AI46" i="1"/>
  <c r="CE46" i="1"/>
  <c r="CT46" i="1"/>
  <c r="AP46" i="1"/>
  <c r="BU46" i="1"/>
  <c r="CH25" i="1"/>
  <c r="CK25" i="1"/>
  <c r="CD25" i="1"/>
  <c r="CG25" i="1"/>
  <c r="CM25" i="1"/>
  <c r="BR25" i="1"/>
  <c r="BT25" i="1"/>
  <c r="BG25" i="1"/>
  <c r="BE25" i="1"/>
  <c r="BB25" i="1"/>
  <c r="AZ25" i="1"/>
  <c r="CV25" i="1"/>
  <c r="CJ25" i="1"/>
  <c r="CC25" i="1"/>
  <c r="CP25" i="1"/>
  <c r="BN25" i="1"/>
  <c r="BP25" i="1"/>
  <c r="BJ25" i="1"/>
  <c r="BD25" i="1"/>
  <c r="AX25" i="1"/>
  <c r="BC25" i="1"/>
  <c r="AW25" i="1"/>
  <c r="CS25" i="1"/>
  <c r="CB25" i="1"/>
  <c r="CO25" i="1"/>
  <c r="BM25" i="1"/>
  <c r="BF25" i="1"/>
  <c r="BL25" i="1"/>
  <c r="AY25" i="1"/>
  <c r="CQ25" i="1"/>
  <c r="AL25" i="1"/>
  <c r="AI25" i="1"/>
  <c r="AO25" i="1"/>
  <c r="CA25" i="1"/>
  <c r="CF25" i="1"/>
  <c r="CN25" i="1"/>
  <c r="BQ25" i="1"/>
  <c r="BI25" i="1"/>
  <c r="AU25" i="1"/>
  <c r="AQ25" i="1"/>
  <c r="AN25" i="1"/>
  <c r="BW25" i="1"/>
  <c r="BU25" i="1"/>
  <c r="CI25" i="1"/>
  <c r="CE25" i="1"/>
  <c r="BO25" i="1"/>
  <c r="AV25" i="1"/>
  <c r="AJ25" i="1"/>
  <c r="BV25" i="1"/>
  <c r="CT25" i="1"/>
  <c r="BK25" i="1"/>
  <c r="AP25" i="1"/>
  <c r="BX25" i="1"/>
  <c r="BS25" i="1"/>
  <c r="CR25" i="1"/>
  <c r="BZ25" i="1"/>
  <c r="CU25" i="1"/>
  <c r="AT25" i="1"/>
  <c r="AK25" i="1"/>
  <c r="AM25" i="1"/>
  <c r="BA25" i="1"/>
  <c r="BY25" i="1"/>
  <c r="CL25" i="1"/>
  <c r="BH25" i="1"/>
  <c r="AH47" i="1"/>
  <c r="AR13" i="1"/>
  <c r="AH26" i="1"/>
  <c r="AR19" i="1" l="1"/>
  <c r="AR18" i="1"/>
  <c r="AR17" i="1"/>
  <c r="AR39" i="1"/>
  <c r="AR20" i="1"/>
  <c r="AR36" i="1"/>
  <c r="AR38" i="1"/>
  <c r="AR41" i="1"/>
  <c r="AR42" i="1"/>
  <c r="AR37" i="1"/>
  <c r="AR40" i="1"/>
  <c r="AR21" i="1"/>
  <c r="AR22" i="1"/>
  <c r="AR43" i="1"/>
  <c r="AR44" i="1"/>
  <c r="AR23" i="1"/>
  <c r="AR45" i="1"/>
  <c r="AR24" i="1"/>
  <c r="AR25" i="1"/>
  <c r="AR46" i="1"/>
  <c r="AK153" i="1"/>
  <c r="AX153" i="1"/>
  <c r="BA97" i="1"/>
  <c r="AK96" i="1"/>
  <c r="AL96" i="1"/>
  <c r="AM96" i="1"/>
  <c r="AN96" i="1"/>
  <c r="AO96" i="1"/>
  <c r="AQ96" i="1"/>
  <c r="AR96" i="1"/>
  <c r="AS96" i="1"/>
  <c r="AT96" i="1"/>
  <c r="AU96" i="1"/>
  <c r="AV96" i="1"/>
  <c r="AW96" i="1"/>
  <c r="AW154" i="1" s="1"/>
  <c r="AX96" i="1"/>
  <c r="AX154" i="1" s="1"/>
  <c r="AY96" i="1"/>
  <c r="AY154" i="1" s="1"/>
  <c r="AZ96" i="1"/>
  <c r="AZ154" i="1" s="1"/>
  <c r="BF26" i="1"/>
  <c r="BL26" i="1"/>
  <c r="AM26" i="1"/>
  <c r="AR26" i="1"/>
  <c r="CK26" i="1"/>
  <c r="CJ26" i="1"/>
  <c r="CD26" i="1"/>
  <c r="BU26" i="1"/>
  <c r="BW26" i="1"/>
  <c r="CO26" i="1"/>
  <c r="BI26" i="1"/>
  <c r="BK26" i="1"/>
  <c r="AO26" i="1"/>
  <c r="AQ26" i="1"/>
  <c r="AJ26" i="1"/>
  <c r="CI26" i="1"/>
  <c r="CG26" i="1"/>
  <c r="CF26" i="1"/>
  <c r="BZ26" i="1"/>
  <c r="CN26" i="1"/>
  <c r="BG26" i="1"/>
  <c r="AK26" i="1"/>
  <c r="AN26" i="1"/>
  <c r="CC26" i="1"/>
  <c r="BV26" i="1"/>
  <c r="CU26" i="1"/>
  <c r="CR26" i="1"/>
  <c r="BR26" i="1"/>
  <c r="BT26" i="1"/>
  <c r="BJ26" i="1"/>
  <c r="AI26" i="1"/>
  <c r="CL26" i="1"/>
  <c r="BY26" i="1"/>
  <c r="CT26" i="1"/>
  <c r="CQ26" i="1"/>
  <c r="BN26" i="1"/>
  <c r="BS26" i="1"/>
  <c r="CV26" i="1"/>
  <c r="BD26" i="1"/>
  <c r="AL26" i="1"/>
  <c r="BX26" i="1"/>
  <c r="CM26" i="1"/>
  <c r="BQ26" i="1"/>
  <c r="AT26" i="1"/>
  <c r="AZ26" i="1"/>
  <c r="CB26" i="1"/>
  <c r="BP26" i="1"/>
  <c r="BB26" i="1"/>
  <c r="AP26" i="1"/>
  <c r="CH26" i="1"/>
  <c r="CE26" i="1"/>
  <c r="CS26" i="1"/>
  <c r="BO26" i="1"/>
  <c r="AX26" i="1"/>
  <c r="AU26" i="1"/>
  <c r="BE26" i="1"/>
  <c r="AW26" i="1"/>
  <c r="BC26" i="1"/>
  <c r="CA26" i="1"/>
  <c r="AY26" i="1"/>
  <c r="CP26" i="1"/>
  <c r="BH26" i="1"/>
  <c r="BM26" i="1"/>
  <c r="BA26" i="1"/>
  <c r="AV26" i="1"/>
  <c r="BB47" i="1"/>
  <c r="BB49" i="1" s="1"/>
  <c r="AJ63" i="1" s="1"/>
  <c r="AZ47" i="1"/>
  <c r="AZ49" i="1" s="1"/>
  <c r="AJ61" i="1" s="1"/>
  <c r="CA47" i="1"/>
  <c r="CA49" i="1" s="1"/>
  <c r="AM64" i="1" s="1"/>
  <c r="BJ47" i="1"/>
  <c r="BJ49" i="1" s="1"/>
  <c r="AK62" i="1" s="1"/>
  <c r="BI47" i="1"/>
  <c r="BI49" i="1" s="1"/>
  <c r="AK61" i="1" s="1"/>
  <c r="BS47" i="1"/>
  <c r="BS49" i="1" s="1"/>
  <c r="AL63" i="1" s="1"/>
  <c r="BT47" i="1"/>
  <c r="BT49" i="1" s="1"/>
  <c r="AL64" i="1" s="1"/>
  <c r="AL47" i="1"/>
  <c r="AL49" i="1" s="1"/>
  <c r="AI57" i="1" s="1"/>
  <c r="AI47" i="1"/>
  <c r="AI49" i="1" s="1"/>
  <c r="AI54" i="1" s="1"/>
  <c r="CE47" i="1"/>
  <c r="CE49" i="1" s="1"/>
  <c r="AN62" i="1" s="1"/>
  <c r="BC47" i="1"/>
  <c r="BC49" i="1" s="1"/>
  <c r="AJ64" i="1" s="1"/>
  <c r="BE47" i="1"/>
  <c r="BE49" i="1" s="1"/>
  <c r="AK57" i="1" s="1"/>
  <c r="BN47" i="1"/>
  <c r="BN49" i="1" s="1"/>
  <c r="AL58" i="1" s="1"/>
  <c r="AM47" i="1"/>
  <c r="AM49" i="1" s="1"/>
  <c r="AI58" i="1" s="1"/>
  <c r="CG47" i="1"/>
  <c r="CG49" i="1" s="1"/>
  <c r="AN64" i="1" s="1"/>
  <c r="BA47" i="1"/>
  <c r="BA49" i="1" s="1"/>
  <c r="AJ62" i="1" s="1"/>
  <c r="AU47" i="1"/>
  <c r="AU49" i="1" s="1"/>
  <c r="AJ56" i="1" s="1"/>
  <c r="AV47" i="1"/>
  <c r="AV49" i="1" s="1"/>
  <c r="AJ57" i="1" s="1"/>
  <c r="BU47" i="1"/>
  <c r="BU49" i="1" s="1"/>
  <c r="AM58" i="1" s="1"/>
  <c r="BK47" i="1"/>
  <c r="BK49" i="1" s="1"/>
  <c r="AK63" i="1" s="1"/>
  <c r="BD47" i="1"/>
  <c r="BD49" i="1" s="1"/>
  <c r="AK56" i="1" s="1"/>
  <c r="BM47" i="1"/>
  <c r="BM49" i="1" s="1"/>
  <c r="AL57" i="1" s="1"/>
  <c r="AP47" i="1"/>
  <c r="AP49" i="1" s="1"/>
  <c r="AI61" i="1" s="1"/>
  <c r="AK47" i="1"/>
  <c r="AK49" i="1" s="1"/>
  <c r="AI56" i="1" s="1"/>
  <c r="CF47" i="1"/>
  <c r="CF49" i="1" s="1"/>
  <c r="AN63" i="1" s="1"/>
  <c r="CR47" i="1"/>
  <c r="CR49" i="1" s="1"/>
  <c r="AQ63" i="1" s="1"/>
  <c r="BX47" i="1"/>
  <c r="BX49" i="1" s="1"/>
  <c r="AM61" i="1" s="1"/>
  <c r="BL47" i="1"/>
  <c r="BL49" i="1" s="1"/>
  <c r="AK64" i="1" s="1"/>
  <c r="CT47" i="1"/>
  <c r="CT49" i="1" s="1"/>
  <c r="AR63" i="1" s="1"/>
  <c r="AJ47" i="1"/>
  <c r="AJ49" i="1" s="1"/>
  <c r="AI55" i="1" s="1"/>
  <c r="CV47" i="1"/>
  <c r="CV49" i="1" s="1"/>
  <c r="AS64" i="1" s="1"/>
  <c r="CQ47" i="1"/>
  <c r="CQ49" i="1" s="1"/>
  <c r="AQ62" i="1" s="1"/>
  <c r="AT47" i="1"/>
  <c r="AT49" i="1" s="1"/>
  <c r="AJ55" i="1" s="1"/>
  <c r="AW47" i="1"/>
  <c r="AW49" i="1" s="1"/>
  <c r="AJ58" i="1" s="1"/>
  <c r="BF47" i="1"/>
  <c r="BF49" i="1" s="1"/>
  <c r="AK58" i="1" s="1"/>
  <c r="BQ47" i="1"/>
  <c r="BQ49" i="1" s="1"/>
  <c r="AL61" i="1" s="1"/>
  <c r="CS47" i="1"/>
  <c r="CS49" i="1" s="1"/>
  <c r="AQ64" i="1" s="1"/>
  <c r="CD47" i="1"/>
  <c r="CD49" i="1" s="1"/>
  <c r="AN61" i="1" s="1"/>
  <c r="BZ47" i="1"/>
  <c r="BZ49" i="1" s="1"/>
  <c r="AM63" i="1" s="1"/>
  <c r="CU47" i="1"/>
  <c r="CU49" i="1" s="1"/>
  <c r="AR64" i="1" s="1"/>
  <c r="AR47" i="1"/>
  <c r="BY47" i="1"/>
  <c r="BY49" i="1" s="1"/>
  <c r="AM62" i="1" s="1"/>
  <c r="BR47" i="1"/>
  <c r="BR49" i="1" s="1"/>
  <c r="AL62" i="1" s="1"/>
  <c r="AQ47" i="1"/>
  <c r="AQ49" i="1" s="1"/>
  <c r="AI62" i="1" s="1"/>
  <c r="BW47" i="1"/>
  <c r="BW49" i="1" s="1"/>
  <c r="AM60" i="1" s="1"/>
  <c r="AX47" i="1"/>
  <c r="AX49" i="1" s="1"/>
  <c r="AJ59" i="1" s="1"/>
  <c r="CL47" i="1"/>
  <c r="CL49" i="1" s="1"/>
  <c r="AO64" i="1" s="1"/>
  <c r="CJ47" i="1"/>
  <c r="CJ49" i="1" s="1"/>
  <c r="AO62" i="1" s="1"/>
  <c r="CN47" i="1"/>
  <c r="CN49" i="1" s="1"/>
  <c r="AP62" i="1" s="1"/>
  <c r="BG47" i="1"/>
  <c r="BG49" i="1" s="1"/>
  <c r="AK59" i="1" s="1"/>
  <c r="AY47" i="1"/>
  <c r="AY49" i="1" s="1"/>
  <c r="AJ60" i="1" s="1"/>
  <c r="CK47" i="1"/>
  <c r="CK49" i="1" s="1"/>
  <c r="AO63" i="1" s="1"/>
  <c r="CO47" i="1"/>
  <c r="CO49" i="1" s="1"/>
  <c r="AP63" i="1" s="1"/>
  <c r="AN47" i="1"/>
  <c r="AN49" i="1" s="1"/>
  <c r="AI59" i="1" s="1"/>
  <c r="BV47" i="1"/>
  <c r="BV49" i="1" s="1"/>
  <c r="AM59" i="1" s="1"/>
  <c r="CC47" i="1"/>
  <c r="CC49" i="1" s="1"/>
  <c r="AN60" i="1" s="1"/>
  <c r="CH47" i="1"/>
  <c r="CH49" i="1" s="1"/>
  <c r="AO60" i="1" s="1"/>
  <c r="CM47" i="1"/>
  <c r="CM49" i="1" s="1"/>
  <c r="AP61" i="1" s="1"/>
  <c r="BH47" i="1"/>
  <c r="BH49" i="1" s="1"/>
  <c r="AK60" i="1" s="1"/>
  <c r="CI47" i="1"/>
  <c r="CI49" i="1" s="1"/>
  <c r="AO61" i="1" s="1"/>
  <c r="CB47" i="1"/>
  <c r="CB49" i="1" s="1"/>
  <c r="AN59" i="1" s="1"/>
  <c r="BP47" i="1"/>
  <c r="BP49" i="1" s="1"/>
  <c r="AL60" i="1" s="1"/>
  <c r="AO47" i="1"/>
  <c r="AO49" i="1" s="1"/>
  <c r="AI60" i="1" s="1"/>
  <c r="CP47" i="1"/>
  <c r="CP49" i="1" s="1"/>
  <c r="AP64" i="1" s="1"/>
  <c r="BO47" i="1"/>
  <c r="BO49" i="1" s="1"/>
  <c r="AL59" i="1" s="1"/>
  <c r="AH27" i="1"/>
  <c r="AS13" i="1"/>
  <c r="AS26" i="1" s="1"/>
  <c r="AS47" i="1" l="1"/>
  <c r="AD61" i="1"/>
  <c r="AE61" i="1"/>
  <c r="AD58" i="1"/>
  <c r="AE58" i="1"/>
  <c r="AD62" i="1"/>
  <c r="AE62" i="1"/>
  <c r="AD56" i="1"/>
  <c r="AE56" i="1"/>
  <c r="AD54" i="1"/>
  <c r="AE54" i="1"/>
  <c r="AD60" i="1"/>
  <c r="AE60" i="1"/>
  <c r="AD57" i="1"/>
  <c r="AE57" i="1"/>
  <c r="AE59" i="1"/>
  <c r="AD59" i="1"/>
  <c r="AD55" i="1"/>
  <c r="AE55" i="1"/>
  <c r="AR49" i="1"/>
  <c r="AI63" i="1" s="1"/>
  <c r="AS18" i="1"/>
  <c r="AS17" i="1"/>
  <c r="AS19" i="1"/>
  <c r="AS20" i="1"/>
  <c r="AS37" i="1"/>
  <c r="AS36" i="1"/>
  <c r="AS39" i="1"/>
  <c r="AS41" i="1"/>
  <c r="AS38" i="1"/>
  <c r="AS40" i="1"/>
  <c r="AS42" i="1"/>
  <c r="AS21" i="1"/>
  <c r="AS43" i="1"/>
  <c r="AS22" i="1"/>
  <c r="AS23" i="1"/>
  <c r="AS44" i="1"/>
  <c r="AS45" i="1"/>
  <c r="AS24" i="1"/>
  <c r="AS46" i="1"/>
  <c r="AS25" i="1"/>
  <c r="AK154" i="1"/>
  <c r="BA155" i="1"/>
  <c r="AK97" i="1"/>
  <c r="BB98" i="1"/>
  <c r="AL97" i="1"/>
  <c r="AM97" i="1"/>
  <c r="AN97" i="1"/>
  <c r="AO97" i="1"/>
  <c r="AQ97" i="1"/>
  <c r="AR97" i="1"/>
  <c r="AS97" i="1"/>
  <c r="AT97" i="1"/>
  <c r="AU97" i="1"/>
  <c r="AV97" i="1"/>
  <c r="AW97" i="1"/>
  <c r="AX97" i="1"/>
  <c r="AX155" i="1" s="1"/>
  <c r="AY97" i="1"/>
  <c r="AY155" i="1" s="1"/>
  <c r="AZ97" i="1"/>
  <c r="BA27" i="1"/>
  <c r="AY27" i="1"/>
  <c r="AK27" i="1"/>
  <c r="AI27" i="1"/>
  <c r="BD27" i="1"/>
  <c r="BI27" i="1"/>
  <c r="BG27" i="1"/>
  <c r="AW27" i="1"/>
  <c r="AU27" i="1"/>
  <c r="CU27" i="1"/>
  <c r="AR27" i="1"/>
  <c r="AP27" i="1"/>
  <c r="AM27" i="1"/>
  <c r="BE27" i="1"/>
  <c r="BK27" i="1"/>
  <c r="AT27" i="1"/>
  <c r="AN27" i="1"/>
  <c r="AL27" i="1"/>
  <c r="BH27" i="1"/>
  <c r="BM27" i="1"/>
  <c r="BR27" i="1"/>
  <c r="CQ27" i="1"/>
  <c r="BU27" i="1"/>
  <c r="CA27" i="1"/>
  <c r="AX27" i="1"/>
  <c r="CV27" i="1"/>
  <c r="AJ27" i="1"/>
  <c r="AQ27" i="1"/>
  <c r="BJ27" i="1"/>
  <c r="BT27" i="1"/>
  <c r="BO27" i="1"/>
  <c r="CS27" i="1"/>
  <c r="BX27" i="1"/>
  <c r="BZ27" i="1"/>
  <c r="CO27" i="1"/>
  <c r="AZ27" i="1"/>
  <c r="BF27" i="1"/>
  <c r="BN27" i="1"/>
  <c r="BV27" i="1"/>
  <c r="CM27" i="1"/>
  <c r="CH27" i="1"/>
  <c r="CC27" i="1"/>
  <c r="BP27" i="1"/>
  <c r="CR27" i="1"/>
  <c r="CK27" i="1"/>
  <c r="BB27" i="1"/>
  <c r="AO27" i="1"/>
  <c r="BS27" i="1"/>
  <c r="BW27" i="1"/>
  <c r="CJ27" i="1"/>
  <c r="CI27" i="1"/>
  <c r="CG27" i="1"/>
  <c r="BC27" i="1"/>
  <c r="CT27" i="1"/>
  <c r="AS27" i="1"/>
  <c r="CN27" i="1"/>
  <c r="AV27" i="1"/>
  <c r="BY27" i="1"/>
  <c r="CP27" i="1"/>
  <c r="CF27" i="1"/>
  <c r="CD27" i="1"/>
  <c r="BQ27" i="1"/>
  <c r="CL27" i="1"/>
  <c r="CE27" i="1"/>
  <c r="BL27" i="1"/>
  <c r="CB27" i="1"/>
  <c r="AH28" i="1"/>
  <c r="AE63" i="1" l="1"/>
  <c r="AD63" i="1"/>
  <c r="AS49" i="1"/>
  <c r="AI64" i="1" s="1"/>
  <c r="AZ155" i="1"/>
  <c r="AW155" i="1"/>
  <c r="AK155" i="1"/>
  <c r="AK98" i="1"/>
  <c r="AL98" i="1"/>
  <c r="AM98" i="1"/>
  <c r="AN98" i="1"/>
  <c r="AO98" i="1"/>
  <c r="AQ98" i="1"/>
  <c r="AR98" i="1"/>
  <c r="AS98" i="1"/>
  <c r="AT98" i="1"/>
  <c r="AU98" i="1"/>
  <c r="AV98" i="1"/>
  <c r="AW98" i="1"/>
  <c r="AW156" i="1" s="1"/>
  <c r="AX98" i="1"/>
  <c r="AY98" i="1"/>
  <c r="AY156" i="1" s="1"/>
  <c r="AZ98" i="1"/>
  <c r="AZ156" i="1" s="1"/>
  <c r="BA98" i="1"/>
  <c r="BB156" i="1"/>
  <c r="CI28" i="1"/>
  <c r="CI30" i="1" s="1"/>
  <c r="BA73" i="1" s="1"/>
  <c r="CH28" i="1"/>
  <c r="CH30" i="1" s="1"/>
  <c r="BA72" i="1" s="1"/>
  <c r="BD28" i="1"/>
  <c r="BD30" i="1" s="1"/>
  <c r="AW68" i="1" s="1"/>
  <c r="AY180" i="1" s="1"/>
  <c r="BI28" i="1"/>
  <c r="BI30" i="1" s="1"/>
  <c r="AW73" i="1" s="1"/>
  <c r="AU28" i="1"/>
  <c r="AU30" i="1" s="1"/>
  <c r="AV68" i="1" s="1"/>
  <c r="AX180" i="1" s="1"/>
  <c r="AZ28" i="1"/>
  <c r="AZ30" i="1" s="1"/>
  <c r="AV73" i="1" s="1"/>
  <c r="BA28" i="1"/>
  <c r="BA30" i="1" s="1"/>
  <c r="AV74" i="1" s="1"/>
  <c r="CF28" i="1"/>
  <c r="CF30" i="1" s="1"/>
  <c r="AZ75" i="1" s="1"/>
  <c r="CM28" i="1"/>
  <c r="CM30" i="1" s="1"/>
  <c r="BB73" i="1" s="1"/>
  <c r="CL28" i="1"/>
  <c r="CL30" i="1" s="1"/>
  <c r="BA76" i="1" s="1"/>
  <c r="BK28" i="1"/>
  <c r="BK30" i="1" s="1"/>
  <c r="AW75" i="1" s="1"/>
  <c r="BE28" i="1"/>
  <c r="BE30" i="1" s="1"/>
  <c r="AW69" i="1" s="1"/>
  <c r="AY181" i="1" s="1"/>
  <c r="AV28" i="1"/>
  <c r="AV30" i="1" s="1"/>
  <c r="AV69" i="1" s="1"/>
  <c r="AX181" i="1" s="1"/>
  <c r="AX28" i="1"/>
  <c r="AX30" i="1" s="1"/>
  <c r="AV71" i="1" s="1"/>
  <c r="CB28" i="1"/>
  <c r="CB30" i="1" s="1"/>
  <c r="AZ71" i="1" s="1"/>
  <c r="BB183" i="1" s="1"/>
  <c r="CG28" i="1"/>
  <c r="CG30" i="1" s="1"/>
  <c r="AZ76" i="1" s="1"/>
  <c r="CP28" i="1"/>
  <c r="CP30" i="1" s="1"/>
  <c r="BB76" i="1" s="1"/>
  <c r="CK28" i="1"/>
  <c r="CK30" i="1" s="1"/>
  <c r="BA75" i="1" s="1"/>
  <c r="CT28" i="1"/>
  <c r="CT30" i="1" s="1"/>
  <c r="BD75" i="1" s="1"/>
  <c r="BG28" i="1"/>
  <c r="BG30" i="1" s="1"/>
  <c r="AW71" i="1" s="1"/>
  <c r="BF28" i="1"/>
  <c r="BF30" i="1" s="1"/>
  <c r="AW70" i="1" s="1"/>
  <c r="AY182" i="1" s="1"/>
  <c r="BC28" i="1"/>
  <c r="BC30" i="1" s="1"/>
  <c r="AV76" i="1" s="1"/>
  <c r="CE28" i="1"/>
  <c r="CE30" i="1" s="1"/>
  <c r="AZ74" i="1" s="1"/>
  <c r="AM28" i="1"/>
  <c r="AM30" i="1" s="1"/>
  <c r="AU70" i="1" s="1"/>
  <c r="AW182" i="1" s="1"/>
  <c r="AN28" i="1"/>
  <c r="AN30" i="1" s="1"/>
  <c r="AU71" i="1" s="1"/>
  <c r="AP28" i="1"/>
  <c r="AP30" i="1" s="1"/>
  <c r="AU73" i="1" s="1"/>
  <c r="BS28" i="1"/>
  <c r="BS30" i="1" s="1"/>
  <c r="AX75" i="1" s="1"/>
  <c r="BN28" i="1"/>
  <c r="BN30" i="1" s="1"/>
  <c r="AX70" i="1" s="1"/>
  <c r="AZ182" i="1" s="1"/>
  <c r="CA28" i="1"/>
  <c r="CA30" i="1" s="1"/>
  <c r="AY76" i="1" s="1"/>
  <c r="BZ28" i="1"/>
  <c r="BZ30" i="1" s="1"/>
  <c r="AY75" i="1" s="1"/>
  <c r="CJ28" i="1"/>
  <c r="CJ30" i="1" s="1"/>
  <c r="BA74" i="1" s="1"/>
  <c r="CU28" i="1"/>
  <c r="CU30" i="1" s="1"/>
  <c r="BD76" i="1" s="1"/>
  <c r="BJ28" i="1"/>
  <c r="BJ30" i="1" s="1"/>
  <c r="AW74" i="1" s="1"/>
  <c r="AY28" i="1"/>
  <c r="AY30" i="1" s="1"/>
  <c r="AV72" i="1" s="1"/>
  <c r="BB28" i="1"/>
  <c r="BB30" i="1" s="1"/>
  <c r="AV75" i="1" s="1"/>
  <c r="CO28" i="1"/>
  <c r="CO30" i="1" s="1"/>
  <c r="BB75" i="1" s="1"/>
  <c r="AJ28" i="1"/>
  <c r="AJ30" i="1" s="1"/>
  <c r="AS28" i="1"/>
  <c r="AS30" i="1" s="1"/>
  <c r="AU76" i="1" s="1"/>
  <c r="BO28" i="1"/>
  <c r="BO30" i="1" s="1"/>
  <c r="AX71" i="1" s="1"/>
  <c r="BM28" i="1"/>
  <c r="BM30" i="1" s="1"/>
  <c r="AX69" i="1" s="1"/>
  <c r="AZ181" i="1" s="1"/>
  <c r="BW28" i="1"/>
  <c r="BW30" i="1" s="1"/>
  <c r="AY72" i="1" s="1"/>
  <c r="BY28" i="1"/>
  <c r="BY30" i="1" s="1"/>
  <c r="AY74" i="1" s="1"/>
  <c r="CS28" i="1"/>
  <c r="CS30" i="1" s="1"/>
  <c r="BC76" i="1" s="1"/>
  <c r="AW28" i="1"/>
  <c r="AW30" i="1" s="1"/>
  <c r="AV70" i="1" s="1"/>
  <c r="AX182" i="1" s="1"/>
  <c r="AI28" i="1"/>
  <c r="AI30" i="1" s="1"/>
  <c r="AU66" i="1" s="1"/>
  <c r="AL28" i="1"/>
  <c r="AL30" i="1" s="1"/>
  <c r="AU69" i="1" s="1"/>
  <c r="AW181" i="1" s="1"/>
  <c r="BP28" i="1"/>
  <c r="BP30" i="1" s="1"/>
  <c r="AX72" i="1" s="1"/>
  <c r="BU28" i="1"/>
  <c r="BU30" i="1" s="1"/>
  <c r="AY70" i="1" s="1"/>
  <c r="BA182" i="1" s="1"/>
  <c r="BH28" i="1"/>
  <c r="BH30" i="1" s="1"/>
  <c r="AW72" i="1" s="1"/>
  <c r="CD28" i="1"/>
  <c r="CD30" i="1" s="1"/>
  <c r="AZ73" i="1" s="1"/>
  <c r="CN28" i="1"/>
  <c r="CN30" i="1" s="1"/>
  <c r="BB74" i="1" s="1"/>
  <c r="AO28" i="1"/>
  <c r="AO30" i="1" s="1"/>
  <c r="AU72" i="1" s="1"/>
  <c r="BQ28" i="1"/>
  <c r="BQ30" i="1" s="1"/>
  <c r="AX73" i="1" s="1"/>
  <c r="CQ28" i="1"/>
  <c r="CQ30" i="1" s="1"/>
  <c r="BC74" i="1" s="1"/>
  <c r="AT28" i="1"/>
  <c r="AT30" i="1" s="1"/>
  <c r="AV67" i="1" s="1"/>
  <c r="AX179" i="1" s="1"/>
  <c r="CC28" i="1"/>
  <c r="CC30" i="1" s="1"/>
  <c r="AZ72" i="1" s="1"/>
  <c r="AR28" i="1"/>
  <c r="AR30" i="1" s="1"/>
  <c r="AU75" i="1" s="1"/>
  <c r="BT28" i="1"/>
  <c r="BT30" i="1" s="1"/>
  <c r="AX76" i="1" s="1"/>
  <c r="BV28" i="1"/>
  <c r="BV30" i="1" s="1"/>
  <c r="AY71" i="1" s="1"/>
  <c r="CV28" i="1"/>
  <c r="CV30" i="1" s="1"/>
  <c r="BE76" i="1" s="1"/>
  <c r="BR28" i="1"/>
  <c r="BR30" i="1" s="1"/>
  <c r="AX74" i="1" s="1"/>
  <c r="AK28" i="1"/>
  <c r="AK30" i="1" s="1"/>
  <c r="AU68" i="1" s="1"/>
  <c r="AW180" i="1" s="1"/>
  <c r="BL28" i="1"/>
  <c r="BL30" i="1" s="1"/>
  <c r="AW76" i="1" s="1"/>
  <c r="CR28" i="1"/>
  <c r="CR30" i="1" s="1"/>
  <c r="BC75" i="1" s="1"/>
  <c r="AQ28" i="1"/>
  <c r="AQ30" i="1" s="1"/>
  <c r="AU74" i="1" s="1"/>
  <c r="BX28" i="1"/>
  <c r="BX30" i="1" s="1"/>
  <c r="AY73" i="1" s="1"/>
  <c r="AD64" i="1" l="1"/>
  <c r="AE64" i="1"/>
  <c r="AE256" i="1"/>
  <c r="AW178" i="1"/>
  <c r="AX183" i="1"/>
  <c r="AW183" i="1"/>
  <c r="AY183" i="1"/>
  <c r="BA156" i="1"/>
  <c r="AK156" i="1"/>
  <c r="BD100" i="1"/>
  <c r="BD158" i="1" s="1"/>
  <c r="AK99" i="1"/>
  <c r="AL99" i="1"/>
  <c r="AM99" i="1"/>
  <c r="AM157" i="1" s="1"/>
  <c r="AN99" i="1"/>
  <c r="AN157" i="1" s="1"/>
  <c r="AO99" i="1"/>
  <c r="AO157" i="1" s="1"/>
  <c r="AQ99" i="1"/>
  <c r="AR99" i="1"/>
  <c r="AR157" i="1" s="1"/>
  <c r="AS99" i="1"/>
  <c r="AT99" i="1"/>
  <c r="AT157" i="1" s="1"/>
  <c r="AU99" i="1"/>
  <c r="AV99" i="1"/>
  <c r="AW99" i="1"/>
  <c r="AW157" i="1" s="1"/>
  <c r="AX99" i="1"/>
  <c r="AX157" i="1" s="1"/>
  <c r="AY99" i="1"/>
  <c r="AY157" i="1" s="1"/>
  <c r="AZ99" i="1"/>
  <c r="AZ157" i="1" s="1"/>
  <c r="BA99" i="1"/>
  <c r="BA157" i="1" s="1"/>
  <c r="BB99" i="1"/>
  <c r="BB184" i="1" s="1"/>
  <c r="BC99" i="1"/>
  <c r="BA183" i="1"/>
  <c r="AZ183" i="1"/>
  <c r="AX156" i="1"/>
  <c r="AO170" i="1"/>
  <c r="AO143" i="1"/>
  <c r="AP160" i="1"/>
  <c r="AP158" i="1"/>
  <c r="AP145" i="1"/>
  <c r="AP172" i="1"/>
  <c r="AP144" i="1"/>
  <c r="AP171" i="1"/>
  <c r="AQ151" i="1"/>
  <c r="AQ148" i="1"/>
  <c r="AQ175" i="1"/>
  <c r="AO153" i="1"/>
  <c r="AO150" i="1"/>
  <c r="AO154" i="1"/>
  <c r="AM150" i="1"/>
  <c r="AM156" i="1"/>
  <c r="AM152" i="1"/>
  <c r="AS151" i="1"/>
  <c r="AS154" i="1"/>
  <c r="AR146" i="1"/>
  <c r="AR173" i="1"/>
  <c r="AR150" i="1"/>
  <c r="AM172" i="1"/>
  <c r="AM145" i="1"/>
  <c r="AL146" i="1"/>
  <c r="AL173" i="1"/>
  <c r="AL152" i="1"/>
  <c r="AL140" i="1"/>
  <c r="AL167" i="1"/>
  <c r="AT175" i="1"/>
  <c r="AT148" i="1"/>
  <c r="AT156" i="1"/>
  <c r="AS147" i="1"/>
  <c r="AS174" i="1"/>
  <c r="AT154" i="1"/>
  <c r="AN154" i="1"/>
  <c r="AN175" i="1"/>
  <c r="AN148" i="1"/>
  <c r="AM141" i="1"/>
  <c r="AM168" i="1"/>
  <c r="AU155" i="1"/>
  <c r="AP154" i="1"/>
  <c r="AP156" i="1"/>
  <c r="AP159" i="1"/>
  <c r="AK143" i="1"/>
  <c r="AK170" i="1"/>
  <c r="AP148" i="1"/>
  <c r="AP175" i="1"/>
  <c r="AQ153" i="1"/>
  <c r="AQ146" i="1"/>
  <c r="AQ173" i="1"/>
  <c r="AQ156" i="1"/>
  <c r="AO151" i="1"/>
  <c r="AO146" i="1"/>
  <c r="AO173" i="1"/>
  <c r="AO152" i="1"/>
  <c r="AM151" i="1"/>
  <c r="AM153" i="1"/>
  <c r="AK140" i="1"/>
  <c r="AK167" i="1"/>
  <c r="AM144" i="1"/>
  <c r="AM171" i="1"/>
  <c r="AS153" i="1"/>
  <c r="AS152" i="1"/>
  <c r="AS150" i="1"/>
  <c r="AR154" i="1"/>
  <c r="AQ145" i="1"/>
  <c r="AQ172" i="1"/>
  <c r="AL153" i="1"/>
  <c r="AL155" i="1"/>
  <c r="AL151" i="1"/>
  <c r="AL154" i="1"/>
  <c r="AL172" i="1"/>
  <c r="AL145" i="1"/>
  <c r="AT152" i="1"/>
  <c r="AT150" i="1"/>
  <c r="AO147" i="1"/>
  <c r="AO174" i="1"/>
  <c r="AK141" i="1"/>
  <c r="AK168" i="1"/>
  <c r="AN169" i="1"/>
  <c r="AN142" i="1"/>
  <c r="AN143" i="1"/>
  <c r="AN170" i="1"/>
  <c r="AN151" i="1"/>
  <c r="AK148" i="1"/>
  <c r="AK175" i="1"/>
  <c r="AU156" i="1"/>
  <c r="AP151" i="1"/>
  <c r="AP146" i="1"/>
  <c r="AP173" i="1"/>
  <c r="AP153" i="1"/>
  <c r="AP150" i="1"/>
  <c r="AM143" i="1"/>
  <c r="AM170" i="1"/>
  <c r="AQ154" i="1"/>
  <c r="AO155" i="1"/>
  <c r="AK142" i="1"/>
  <c r="AK169" i="1"/>
  <c r="AO156" i="1"/>
  <c r="AM154" i="1"/>
  <c r="AS155" i="1"/>
  <c r="AS156" i="1"/>
  <c r="AR155" i="1"/>
  <c r="AR151" i="1"/>
  <c r="AR156" i="1"/>
  <c r="AR153" i="1"/>
  <c r="AR152" i="1"/>
  <c r="AL148" i="1"/>
  <c r="AL175" i="1"/>
  <c r="AL141" i="1"/>
  <c r="AL168" i="1"/>
  <c r="AL143" i="1"/>
  <c r="AL170" i="1"/>
  <c r="AT153" i="1"/>
  <c r="AM147" i="1"/>
  <c r="AM174" i="1"/>
  <c r="AN150" i="1"/>
  <c r="AN156" i="1"/>
  <c r="AN152" i="1"/>
  <c r="AN155" i="1"/>
  <c r="AN145" i="1"/>
  <c r="AN172" i="1"/>
  <c r="AU154" i="1"/>
  <c r="AP157" i="1"/>
  <c r="AP155" i="1"/>
  <c r="AP152" i="1"/>
  <c r="AP161" i="1"/>
  <c r="AP147" i="1"/>
  <c r="AP174" i="1"/>
  <c r="AQ155" i="1"/>
  <c r="AK144" i="1"/>
  <c r="AK171" i="1"/>
  <c r="AQ150" i="1"/>
  <c r="AQ152" i="1"/>
  <c r="AO148" i="1"/>
  <c r="AO175" i="1"/>
  <c r="AO171" i="1"/>
  <c r="AO144" i="1"/>
  <c r="AM155" i="1"/>
  <c r="AM142" i="1"/>
  <c r="AM169" i="1"/>
  <c r="AM146" i="1"/>
  <c r="AM173" i="1"/>
  <c r="AM148" i="1"/>
  <c r="AM175" i="1"/>
  <c r="AK146" i="1"/>
  <c r="AK173" i="1"/>
  <c r="AS148" i="1"/>
  <c r="AS175" i="1"/>
  <c r="AK145" i="1"/>
  <c r="AK172" i="1"/>
  <c r="AO145" i="1"/>
  <c r="AO172" i="1"/>
  <c r="AR147" i="1"/>
  <c r="AR174" i="1"/>
  <c r="AR148" i="1"/>
  <c r="AR175" i="1"/>
  <c r="AL144" i="1"/>
  <c r="AL171" i="1"/>
  <c r="AL156" i="1"/>
  <c r="AL147" i="1"/>
  <c r="AL174" i="1"/>
  <c r="AL142" i="1"/>
  <c r="AL169" i="1"/>
  <c r="AK166" i="1"/>
  <c r="AL150" i="1"/>
  <c r="AT155" i="1"/>
  <c r="AK147" i="1"/>
  <c r="AK174" i="1"/>
  <c r="AQ147" i="1"/>
  <c r="AQ174" i="1"/>
  <c r="AT151" i="1"/>
  <c r="AN173" i="1"/>
  <c r="AN146" i="1"/>
  <c r="AN144" i="1"/>
  <c r="AN171" i="1"/>
  <c r="AN174" i="1"/>
  <c r="AN147" i="1"/>
  <c r="AN153" i="1"/>
  <c r="AU153" i="1"/>
  <c r="AU151" i="1"/>
  <c r="AU150" i="1"/>
  <c r="AU152" i="1"/>
  <c r="AU67" i="1"/>
  <c r="AW179" i="1" s="1"/>
  <c r="BE77" i="1"/>
  <c r="BC77" i="1"/>
  <c r="BA77" i="1"/>
  <c r="AV77" i="1"/>
  <c r="BB77" i="1"/>
  <c r="AY77" i="1"/>
  <c r="AX77" i="1"/>
  <c r="AW77" i="1"/>
  <c r="BD77" i="1"/>
  <c r="AZ77" i="1"/>
  <c r="AE255" i="1" l="1"/>
  <c r="AS157" i="1"/>
  <c r="BD185" i="1"/>
  <c r="AL157" i="1"/>
  <c r="AZ184" i="1"/>
  <c r="AU157" i="1"/>
  <c r="AQ157" i="1"/>
  <c r="AY184" i="1"/>
  <c r="BC157" i="1"/>
  <c r="AK157" i="1"/>
  <c r="BC184" i="1"/>
  <c r="AK100" i="1"/>
  <c r="AL100" i="1"/>
  <c r="AM100" i="1"/>
  <c r="AN100" i="1"/>
  <c r="AO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AX184" i="1"/>
  <c r="BA184" i="1"/>
  <c r="AW184" i="1"/>
  <c r="BB157" i="1"/>
  <c r="AU77" i="1"/>
  <c r="AZ158" i="1" l="1"/>
  <c r="AZ185" i="1"/>
  <c r="AR158" i="1"/>
  <c r="AL101" i="1"/>
  <c r="AK101" i="1"/>
  <c r="AM101" i="1"/>
  <c r="AN101" i="1"/>
  <c r="AO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C158" i="1"/>
  <c r="BC185" i="1"/>
  <c r="AY158" i="1"/>
  <c r="AY185" i="1"/>
  <c r="AU158" i="1"/>
  <c r="AQ158" i="1"/>
  <c r="AL158" i="1"/>
  <c r="BB158" i="1"/>
  <c r="BB185" i="1"/>
  <c r="AX158" i="1"/>
  <c r="AX185" i="1"/>
  <c r="AT158" i="1"/>
  <c r="AO158" i="1"/>
  <c r="AK158" i="1"/>
  <c r="AM158" i="1"/>
  <c r="BA158" i="1"/>
  <c r="BA185" i="1"/>
  <c r="AW158" i="1"/>
  <c r="AW185" i="1"/>
  <c r="AS158" i="1"/>
  <c r="AN158" i="1"/>
  <c r="BE101" i="1"/>
  <c r="AL149" i="1"/>
  <c r="AL176" i="1"/>
  <c r="AV156" i="1"/>
  <c r="AQ149" i="1"/>
  <c r="AQ176" i="1"/>
  <c r="AV155" i="1"/>
  <c r="AM176" i="1"/>
  <c r="AM149" i="1"/>
  <c r="AP149" i="1"/>
  <c r="AP176" i="1"/>
  <c r="AT149" i="1"/>
  <c r="AT176" i="1"/>
  <c r="AV157" i="1"/>
  <c r="AS149" i="1"/>
  <c r="AS176" i="1"/>
  <c r="AV158" i="1"/>
  <c r="AR149" i="1"/>
  <c r="AR176" i="1"/>
  <c r="AK149" i="1"/>
  <c r="AK176" i="1"/>
  <c r="AV151" i="1"/>
  <c r="AO149" i="1"/>
  <c r="AO176" i="1"/>
  <c r="AU149" i="1"/>
  <c r="AU176" i="1"/>
  <c r="AN149" i="1"/>
  <c r="AN176" i="1"/>
  <c r="AV154" i="1"/>
  <c r="AV152" i="1"/>
  <c r="AV150" i="1"/>
  <c r="AV153" i="1"/>
  <c r="AV159" i="1" l="1"/>
  <c r="BD159" i="1"/>
  <c r="BD186" i="1"/>
  <c r="AZ159" i="1"/>
  <c r="AZ186" i="1"/>
  <c r="AR159" i="1"/>
  <c r="AM159" i="1"/>
  <c r="BG103" i="1"/>
  <c r="AK102" i="1"/>
  <c r="AL102" i="1"/>
  <c r="AM102" i="1"/>
  <c r="AN102" i="1"/>
  <c r="AO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C159" i="1"/>
  <c r="BC186" i="1"/>
  <c r="AY159" i="1"/>
  <c r="AY186" i="1"/>
  <c r="AU159" i="1"/>
  <c r="AQ159" i="1"/>
  <c r="AK159" i="1"/>
  <c r="BB159" i="1"/>
  <c r="BB186" i="1"/>
  <c r="AX159" i="1"/>
  <c r="AX186" i="1"/>
  <c r="AT159" i="1"/>
  <c r="AO159" i="1"/>
  <c r="BF102" i="1"/>
  <c r="BE159" i="1"/>
  <c r="BE186" i="1"/>
  <c r="BA159" i="1"/>
  <c r="BA186" i="1"/>
  <c r="AW159" i="1"/>
  <c r="AW186" i="1"/>
  <c r="AS159" i="1"/>
  <c r="AN159" i="1"/>
  <c r="AL159" i="1"/>
  <c r="BB160" i="1" l="1"/>
  <c r="BB187" i="1"/>
  <c r="AT160" i="1"/>
  <c r="AK160" i="1"/>
  <c r="BA160" i="1"/>
  <c r="BA187" i="1"/>
  <c r="AS160" i="1"/>
  <c r="BG104" i="1"/>
  <c r="BG161" i="1"/>
  <c r="BG188" i="1"/>
  <c r="BD160" i="1"/>
  <c r="BD187" i="1"/>
  <c r="AV160" i="1"/>
  <c r="BC160" i="1"/>
  <c r="BC187" i="1"/>
  <c r="AY160" i="1"/>
  <c r="AY187" i="1"/>
  <c r="AU160" i="1"/>
  <c r="AQ160" i="1"/>
  <c r="AL160" i="1"/>
  <c r="BF160" i="1"/>
  <c r="BF187" i="1"/>
  <c r="AX160" i="1"/>
  <c r="AX187" i="1"/>
  <c r="AO160" i="1"/>
  <c r="BE160" i="1"/>
  <c r="BE187" i="1"/>
  <c r="AW160" i="1"/>
  <c r="AW187" i="1"/>
  <c r="AN160" i="1"/>
  <c r="AZ160" i="1"/>
  <c r="AZ187" i="1"/>
  <c r="AR160" i="1"/>
  <c r="AM160" i="1"/>
  <c r="AK103" i="1"/>
  <c r="AK104" i="1" s="1"/>
  <c r="AL103" i="1"/>
  <c r="AM103" i="1"/>
  <c r="AN103" i="1"/>
  <c r="AO103" i="1"/>
  <c r="AQ103" i="1"/>
  <c r="AR103" i="1"/>
  <c r="AS103" i="1"/>
  <c r="AT103" i="1"/>
  <c r="AU103" i="1"/>
  <c r="AV103" i="1"/>
  <c r="AW103" i="1"/>
  <c r="AX103" i="1"/>
  <c r="AY103" i="1"/>
  <c r="AZ103" i="1"/>
  <c r="BA103" i="1"/>
  <c r="BA104" i="1" s="1"/>
  <c r="BB103" i="1"/>
  <c r="BC103" i="1"/>
  <c r="BC104" i="1" s="1"/>
  <c r="BD103" i="1"/>
  <c r="BD104" i="1" s="1"/>
  <c r="BE103" i="1"/>
  <c r="BF103" i="1"/>
  <c r="AZ161" i="1" l="1"/>
  <c r="AZ188" i="1"/>
  <c r="AZ104" i="1"/>
  <c r="AR104" i="1"/>
  <c r="AR161" i="1"/>
  <c r="BC161" i="1"/>
  <c r="BC188" i="1"/>
  <c r="AU104" i="1"/>
  <c r="AU161" i="1"/>
  <c r="AL104" i="1"/>
  <c r="AL161" i="1"/>
  <c r="BF161" i="1"/>
  <c r="BF188" i="1"/>
  <c r="BB161" i="1"/>
  <c r="BB188" i="1"/>
  <c r="AX161" i="1"/>
  <c r="AX188" i="1"/>
  <c r="AX104" i="1"/>
  <c r="AT104" i="1"/>
  <c r="AT161" i="1"/>
  <c r="AO104" i="1"/>
  <c r="AO161" i="1"/>
  <c r="AK161" i="1"/>
  <c r="AK162" i="1" s="1"/>
  <c r="BF104" i="1"/>
  <c r="BD161" i="1"/>
  <c r="BD188" i="1"/>
  <c r="AV104" i="1"/>
  <c r="AV161" i="1"/>
  <c r="AM104" i="1"/>
  <c r="AM161" i="1"/>
  <c r="AY161" i="1"/>
  <c r="AY188" i="1"/>
  <c r="AQ104" i="1"/>
  <c r="AQ161" i="1"/>
  <c r="BE161" i="1"/>
  <c r="BE188" i="1"/>
  <c r="BA161" i="1"/>
  <c r="BA188" i="1"/>
  <c r="AW161" i="1"/>
  <c r="AW188" i="1"/>
  <c r="AS104" i="1"/>
  <c r="AS161" i="1"/>
  <c r="AN104" i="1"/>
  <c r="AN161" i="1"/>
  <c r="AW104" i="1"/>
  <c r="AY104" i="1"/>
  <c r="BB104" i="1"/>
  <c r="BE104" i="1"/>
  <c r="BG162" i="1" l="1"/>
  <c r="BG189" i="1"/>
  <c r="BF189" i="1" l="1"/>
  <c r="AY162" i="1"/>
  <c r="AY189" i="1"/>
  <c r="AN162" i="1"/>
  <c r="BC162" i="1"/>
  <c r="AX189" i="1"/>
  <c r="AZ189" i="1"/>
  <c r="BA189" i="1"/>
  <c r="BE162" i="1"/>
  <c r="AS162" i="1"/>
  <c r="AO162" i="1"/>
  <c r="BE189" i="1"/>
  <c r="AX162" i="1"/>
  <c r="AW162" i="1"/>
  <c r="BC189" i="1"/>
  <c r="AV162" i="1"/>
  <c r="BA162" i="1"/>
  <c r="AZ162" i="1"/>
  <c r="BF162" i="1"/>
  <c r="AP162" i="1"/>
  <c r="BD189" i="1"/>
  <c r="AT162" i="1"/>
  <c r="AQ162" i="1"/>
  <c r="BD162" i="1"/>
  <c r="AU162" i="1"/>
  <c r="AM162" i="1"/>
  <c r="BB189" i="1"/>
  <c r="AL162" i="1"/>
  <c r="AR162" i="1"/>
  <c r="AW189" i="1"/>
  <c r="BB162" i="1"/>
  <c r="AH162" i="1" l="1"/>
  <c r="AE257" i="1" l="1"/>
  <c r="AE258" i="1" s="1"/>
  <c r="AI254" i="1" l="1"/>
  <c r="AJ66" i="1" s="1"/>
  <c r="AL178" i="1" s="1"/>
  <c r="AH254" i="1"/>
  <c r="AQ263" i="1"/>
  <c r="AR75" i="1" s="1"/>
  <c r="AT187" i="1" s="1"/>
  <c r="AO257" i="1"/>
  <c r="AP69" i="1" s="1"/>
  <c r="AR181" i="1" s="1"/>
  <c r="AO261" i="1"/>
  <c r="AP73" i="1" s="1"/>
  <c r="AR185" i="1" s="1"/>
  <c r="AO264" i="1"/>
  <c r="AP76" i="1" s="1"/>
  <c r="AR188" i="1" s="1"/>
  <c r="AR262" i="1"/>
  <c r="AS74" i="1" s="1"/>
  <c r="AU186" i="1" s="1"/>
  <c r="AK260" i="1"/>
  <c r="AL72" i="1" s="1"/>
  <c r="AN184" i="1" s="1"/>
  <c r="AN263" i="1"/>
  <c r="AO75" i="1" s="1"/>
  <c r="AQ187" i="1" s="1"/>
  <c r="AK261" i="1"/>
  <c r="AL73" i="1" s="1"/>
  <c r="AN185" i="1" s="1"/>
  <c r="AM264" i="1"/>
  <c r="AN76" i="1" s="1"/>
  <c r="AP188" i="1" s="1"/>
  <c r="AO262" i="1"/>
  <c r="AP74" i="1" s="1"/>
  <c r="AR186" i="1" s="1"/>
  <c r="AS259" i="1"/>
  <c r="AT71" i="1" s="1"/>
  <c r="AV183" i="1" s="1"/>
  <c r="AJ264" i="1"/>
  <c r="AK76" i="1" s="1"/>
  <c r="AM188" i="1" s="1"/>
  <c r="AK263" i="1"/>
  <c r="AL75" i="1" s="1"/>
  <c r="AN187" i="1" s="1"/>
  <c r="AK262" i="1"/>
  <c r="AL74" i="1" s="1"/>
  <c r="AN186" i="1" s="1"/>
  <c r="AS260" i="1"/>
  <c r="AT72" i="1" s="1"/>
  <c r="AV184" i="1" s="1"/>
  <c r="AO259" i="1"/>
  <c r="AP71" i="1" s="1"/>
  <c r="AR183" i="1" s="1"/>
  <c r="AR264" i="1"/>
  <c r="AS76" i="1" s="1"/>
  <c r="AU188" i="1" s="1"/>
  <c r="AS263" i="1"/>
  <c r="AT75" i="1" s="1"/>
  <c r="AV187" i="1" s="1"/>
  <c r="AI263" i="1"/>
  <c r="AJ75" i="1" s="1"/>
  <c r="AL187" i="1" s="1"/>
  <c r="AS261" i="1"/>
  <c r="AT73" i="1" s="1"/>
  <c r="AV185" i="1" s="1"/>
  <c r="AO260" i="1"/>
  <c r="AP72" i="1" s="1"/>
  <c r="AR184" i="1" s="1"/>
  <c r="AR258" i="1"/>
  <c r="AS70" i="1" s="1"/>
  <c r="AU182" i="1" s="1"/>
  <c r="AJ258" i="1"/>
  <c r="AK70" i="1" s="1"/>
  <c r="AM182" i="1" s="1"/>
  <c r="AK259" i="1"/>
  <c r="AL71" i="1" s="1"/>
  <c r="AN183" i="1" s="1"/>
  <c r="AN258" i="1"/>
  <c r="AO70" i="1" s="1"/>
  <c r="AQ182" i="1" s="1"/>
  <c r="AS257" i="1"/>
  <c r="AT69" i="1" s="1"/>
  <c r="AV181" i="1" s="1"/>
  <c r="AK257" i="1"/>
  <c r="AL69" i="1" s="1"/>
  <c r="AN181" i="1" s="1"/>
  <c r="AP256" i="1"/>
  <c r="AQ68" i="1" s="1"/>
  <c r="AS180" i="1" s="1"/>
  <c r="AN255" i="1"/>
  <c r="AO67" i="1" s="1"/>
  <c r="AQ179" i="1" s="1"/>
  <c r="AM253" i="1"/>
  <c r="AN65" i="1" s="1"/>
  <c r="AP177" i="1" s="1"/>
  <c r="AQ264" i="1"/>
  <c r="AR76" i="1" s="1"/>
  <c r="AT188" i="1" s="1"/>
  <c r="AK264" i="1"/>
  <c r="AL76" i="1" s="1"/>
  <c r="AN188" i="1" s="1"/>
  <c r="AR263" i="1"/>
  <c r="AS75" i="1" s="1"/>
  <c r="AU187" i="1" s="1"/>
  <c r="AM263" i="1"/>
  <c r="AN75" i="1" s="1"/>
  <c r="AP187" i="1" s="1"/>
  <c r="AS262" i="1"/>
  <c r="AT74" i="1" s="1"/>
  <c r="AV186" i="1" s="1"/>
  <c r="AM262" i="1"/>
  <c r="AN74" i="1" s="1"/>
  <c r="AP186" i="1" s="1"/>
  <c r="AQ261" i="1"/>
  <c r="AR73" i="1" s="1"/>
  <c r="AT185" i="1" s="1"/>
  <c r="AI261" i="1"/>
  <c r="AJ73" i="1" s="1"/>
  <c r="AL185" i="1" s="1"/>
  <c r="AM260" i="1"/>
  <c r="AN72" i="1" s="1"/>
  <c r="AP184" i="1" s="1"/>
  <c r="AQ259" i="1"/>
  <c r="AR71" i="1" s="1"/>
  <c r="AT183" i="1" s="1"/>
  <c r="AI259" i="1"/>
  <c r="AJ71" i="1" s="1"/>
  <c r="AL183" i="1" s="1"/>
  <c r="AL258" i="1"/>
  <c r="AM70" i="1" s="1"/>
  <c r="AO182" i="1" s="1"/>
  <c r="AQ257" i="1"/>
  <c r="AR69" i="1" s="1"/>
  <c r="AT181" i="1" s="1"/>
  <c r="AI257" i="1"/>
  <c r="AJ69" i="1" s="1"/>
  <c r="AL181" i="1" s="1"/>
  <c r="AN256" i="1"/>
  <c r="AO68" i="1" s="1"/>
  <c r="AQ180" i="1" s="1"/>
  <c r="AJ255" i="1"/>
  <c r="AK67" i="1" s="1"/>
  <c r="AM179" i="1" s="1"/>
  <c r="AJ256" i="1"/>
  <c r="AK68" i="1" s="1"/>
  <c r="AM180" i="1" s="1"/>
  <c r="AQ254" i="1"/>
  <c r="AR66" i="1" s="1"/>
  <c r="AT178" i="1" s="1"/>
  <c r="AS264" i="1"/>
  <c r="AT76" i="1" s="1"/>
  <c r="AV188" i="1" s="1"/>
  <c r="AN264" i="1"/>
  <c r="AO76" i="1" s="1"/>
  <c r="AQ188" i="1" s="1"/>
  <c r="AI264" i="1"/>
  <c r="AJ76" i="1" s="1"/>
  <c r="AL188" i="1" s="1"/>
  <c r="AO263" i="1"/>
  <c r="AP75" i="1" s="1"/>
  <c r="AR187" i="1" s="1"/>
  <c r="AJ263" i="1"/>
  <c r="AK75" i="1" s="1"/>
  <c r="AM187" i="1" s="1"/>
  <c r="AQ262" i="1"/>
  <c r="AR74" i="1" s="1"/>
  <c r="AT186" i="1" s="1"/>
  <c r="AI262" i="1"/>
  <c r="AJ74" i="1" s="1"/>
  <c r="AL186" i="1" s="1"/>
  <c r="AM261" i="1"/>
  <c r="AN73" i="1" s="1"/>
  <c r="AP185" i="1" s="1"/>
  <c r="AQ260" i="1"/>
  <c r="AR72" i="1" s="1"/>
  <c r="AT184" i="1" s="1"/>
  <c r="AI260" i="1"/>
  <c r="AJ72" i="1" s="1"/>
  <c r="AL184" i="1" s="1"/>
  <c r="AM259" i="1"/>
  <c r="AN71" i="1" s="1"/>
  <c r="AP183" i="1" s="1"/>
  <c r="AP258" i="1"/>
  <c r="AQ70" i="1" s="1"/>
  <c r="AS182" i="1" s="1"/>
  <c r="AH258" i="1"/>
  <c r="AI70" i="1" s="1"/>
  <c r="AM257" i="1"/>
  <c r="AN69" i="1" s="1"/>
  <c r="AP181" i="1" s="1"/>
  <c r="AR256" i="1"/>
  <c r="AS68" i="1" s="1"/>
  <c r="AU180" i="1" s="1"/>
  <c r="AR255" i="1"/>
  <c r="AS67" i="1" s="1"/>
  <c r="AU179" i="1" s="1"/>
  <c r="AH253" i="1"/>
  <c r="AL253" i="1"/>
  <c r="AM65" i="1" s="1"/>
  <c r="AP253" i="1"/>
  <c r="AQ65" i="1" s="1"/>
  <c r="AI66" i="1"/>
  <c r="AL254" i="1"/>
  <c r="AM66" i="1" s="1"/>
  <c r="AO178" i="1" s="1"/>
  <c r="AP254" i="1"/>
  <c r="AQ66" i="1" s="1"/>
  <c r="AS178" i="1" s="1"/>
  <c r="AH255" i="1"/>
  <c r="AI67" i="1" s="1"/>
  <c r="AJ253" i="1"/>
  <c r="AK65" i="1" s="1"/>
  <c r="AN253" i="1"/>
  <c r="AO65" i="1" s="1"/>
  <c r="AR253" i="1"/>
  <c r="AS65" i="1" s="1"/>
  <c r="AJ254" i="1"/>
  <c r="AK66" i="1" s="1"/>
  <c r="AM178" i="1" s="1"/>
  <c r="AN254" i="1"/>
  <c r="AO66" i="1" s="1"/>
  <c r="AQ178" i="1" s="1"/>
  <c r="AK253" i="1"/>
  <c r="AL65" i="1" s="1"/>
  <c r="AS253" i="1"/>
  <c r="AT65" i="1" s="1"/>
  <c r="AO254" i="1"/>
  <c r="AP66" i="1" s="1"/>
  <c r="AR178" i="1" s="1"/>
  <c r="AI255" i="1"/>
  <c r="AJ67" i="1" s="1"/>
  <c r="AL179" i="1" s="1"/>
  <c r="AM255" i="1"/>
  <c r="AN67" i="1" s="1"/>
  <c r="AP179" i="1" s="1"/>
  <c r="AQ255" i="1"/>
  <c r="AR67" i="1" s="1"/>
  <c r="AT179" i="1" s="1"/>
  <c r="AI256" i="1"/>
  <c r="AJ68" i="1" s="1"/>
  <c r="AL180" i="1" s="1"/>
  <c r="AM256" i="1"/>
  <c r="AN68" i="1" s="1"/>
  <c r="AP180" i="1" s="1"/>
  <c r="AQ256" i="1"/>
  <c r="AR68" i="1" s="1"/>
  <c r="AT180" i="1" s="1"/>
  <c r="AH257" i="1"/>
  <c r="AI69" i="1" s="1"/>
  <c r="AL257" i="1"/>
  <c r="AM69" i="1" s="1"/>
  <c r="AO181" i="1" s="1"/>
  <c r="AP257" i="1"/>
  <c r="AQ69" i="1" s="1"/>
  <c r="AS181" i="1" s="1"/>
  <c r="AK258" i="1"/>
  <c r="AL70" i="1" s="1"/>
  <c r="AN182" i="1" s="1"/>
  <c r="AO258" i="1"/>
  <c r="AP70" i="1" s="1"/>
  <c r="AR182" i="1" s="1"/>
  <c r="AS258" i="1"/>
  <c r="AT70" i="1" s="1"/>
  <c r="AV182" i="1" s="1"/>
  <c r="AJ259" i="1"/>
  <c r="AK71" i="1" s="1"/>
  <c r="AM183" i="1" s="1"/>
  <c r="AN259" i="1"/>
  <c r="AO71" i="1" s="1"/>
  <c r="AQ183" i="1" s="1"/>
  <c r="AR259" i="1"/>
  <c r="AS71" i="1" s="1"/>
  <c r="AU183" i="1" s="1"/>
  <c r="AJ260" i="1"/>
  <c r="AK72" i="1" s="1"/>
  <c r="AM184" i="1" s="1"/>
  <c r="AN260" i="1"/>
  <c r="AO72" i="1" s="1"/>
  <c r="AQ184" i="1" s="1"/>
  <c r="AR260" i="1"/>
  <c r="AS72" i="1" s="1"/>
  <c r="AU184" i="1" s="1"/>
  <c r="AJ261" i="1"/>
  <c r="AK73" i="1" s="1"/>
  <c r="AM185" i="1" s="1"/>
  <c r="AN261" i="1"/>
  <c r="AO73" i="1" s="1"/>
  <c r="AQ185" i="1" s="1"/>
  <c r="AR261" i="1"/>
  <c r="AS73" i="1" s="1"/>
  <c r="AU185" i="1" s="1"/>
  <c r="AJ262" i="1"/>
  <c r="AK74" i="1" s="1"/>
  <c r="AM186" i="1" s="1"/>
  <c r="AN262" i="1"/>
  <c r="AO74" i="1" s="1"/>
  <c r="AQ186" i="1" s="1"/>
  <c r="AO253" i="1"/>
  <c r="AP65" i="1" s="1"/>
  <c r="AK254" i="1"/>
  <c r="AL66" i="1" s="1"/>
  <c r="AN178" i="1" s="1"/>
  <c r="AR254" i="1"/>
  <c r="AS66" i="1" s="1"/>
  <c r="AU178" i="1" s="1"/>
  <c r="AK255" i="1"/>
  <c r="AL67" i="1" s="1"/>
  <c r="AN179" i="1" s="1"/>
  <c r="AO255" i="1"/>
  <c r="AP67" i="1" s="1"/>
  <c r="AR179" i="1" s="1"/>
  <c r="AS255" i="1"/>
  <c r="AT67" i="1" s="1"/>
  <c r="AV179" i="1" s="1"/>
  <c r="AK256" i="1"/>
  <c r="AL68" i="1" s="1"/>
  <c r="AN180" i="1" s="1"/>
  <c r="AO256" i="1"/>
  <c r="AP68" i="1" s="1"/>
  <c r="AR180" i="1" s="1"/>
  <c r="AS256" i="1"/>
  <c r="AT68" i="1" s="1"/>
  <c r="AV180" i="1" s="1"/>
  <c r="AJ257" i="1"/>
  <c r="AK69" i="1" s="1"/>
  <c r="AM181" i="1" s="1"/>
  <c r="AN257" i="1"/>
  <c r="AO69" i="1" s="1"/>
  <c r="AQ181" i="1" s="1"/>
  <c r="AR257" i="1"/>
  <c r="AS69" i="1" s="1"/>
  <c r="AU181" i="1" s="1"/>
  <c r="AI258" i="1"/>
  <c r="AJ70" i="1" s="1"/>
  <c r="AL182" i="1" s="1"/>
  <c r="AM258" i="1"/>
  <c r="AN70" i="1" s="1"/>
  <c r="AP182" i="1" s="1"/>
  <c r="AQ258" i="1"/>
  <c r="AR70" i="1" s="1"/>
  <c r="AT182" i="1" s="1"/>
  <c r="AH259" i="1"/>
  <c r="AI71" i="1" s="1"/>
  <c r="AL259" i="1"/>
  <c r="AM71" i="1" s="1"/>
  <c r="AO183" i="1" s="1"/>
  <c r="AP259" i="1"/>
  <c r="AQ71" i="1" s="1"/>
  <c r="AS183" i="1" s="1"/>
  <c r="AH260" i="1"/>
  <c r="AI72" i="1" s="1"/>
  <c r="AL260" i="1"/>
  <c r="AM72" i="1" s="1"/>
  <c r="AO184" i="1" s="1"/>
  <c r="AP260" i="1"/>
  <c r="AQ72" i="1" s="1"/>
  <c r="AS184" i="1" s="1"/>
  <c r="AH261" i="1"/>
  <c r="AI73" i="1" s="1"/>
  <c r="AL261" i="1"/>
  <c r="AM73" i="1" s="1"/>
  <c r="AO185" i="1" s="1"/>
  <c r="AP261" i="1"/>
  <c r="AQ73" i="1" s="1"/>
  <c r="AS185" i="1" s="1"/>
  <c r="AH262" i="1"/>
  <c r="AI74" i="1" s="1"/>
  <c r="AL262" i="1"/>
  <c r="AM74" i="1" s="1"/>
  <c r="AO186" i="1" s="1"/>
  <c r="AP262" i="1"/>
  <c r="AQ74" i="1" s="1"/>
  <c r="AS186" i="1" s="1"/>
  <c r="AH263" i="1"/>
  <c r="AI75" i="1" s="1"/>
  <c r="AL263" i="1"/>
  <c r="AM75" i="1" s="1"/>
  <c r="AO187" i="1" s="1"/>
  <c r="AP263" i="1"/>
  <c r="AQ75" i="1" s="1"/>
  <c r="AS187" i="1" s="1"/>
  <c r="AH264" i="1"/>
  <c r="AI76" i="1" s="1"/>
  <c r="AL264" i="1"/>
  <c r="AM76" i="1" s="1"/>
  <c r="AO188" i="1" s="1"/>
  <c r="AP264" i="1"/>
  <c r="AQ76" i="1" s="1"/>
  <c r="AS188" i="1" s="1"/>
  <c r="AL256" i="1"/>
  <c r="AM68" i="1" s="1"/>
  <c r="AO180" i="1" s="1"/>
  <c r="AP255" i="1"/>
  <c r="AQ67" i="1" s="1"/>
  <c r="AS179" i="1" s="1"/>
  <c r="AS254" i="1"/>
  <c r="AT66" i="1" s="1"/>
  <c r="AV178" i="1" s="1"/>
  <c r="AQ253" i="1"/>
  <c r="AR65" i="1" s="1"/>
  <c r="AH256" i="1"/>
  <c r="AI68" i="1" s="1"/>
  <c r="AL255" i="1"/>
  <c r="AM67" i="1" s="1"/>
  <c r="AO179" i="1" s="1"/>
  <c r="AM254" i="1"/>
  <c r="AN66" i="1" s="1"/>
  <c r="AP178" i="1" s="1"/>
  <c r="AI253" i="1"/>
  <c r="AJ65" i="1" s="1"/>
  <c r="AD73" i="1" l="1"/>
  <c r="AE73" i="1"/>
  <c r="AD74" i="1"/>
  <c r="AE74" i="1"/>
  <c r="AE75" i="1"/>
  <c r="AD75" i="1"/>
  <c r="AD69" i="1"/>
  <c r="AE69" i="1"/>
  <c r="AD68" i="1"/>
  <c r="AE68" i="1"/>
  <c r="AD66" i="1"/>
  <c r="AE66" i="1"/>
  <c r="AE67" i="1"/>
  <c r="AD67" i="1"/>
  <c r="AE71" i="1"/>
  <c r="AD71" i="1"/>
  <c r="AD76" i="1"/>
  <c r="AE76" i="1"/>
  <c r="AD72" i="1"/>
  <c r="AE72" i="1"/>
  <c r="AD70" i="1"/>
  <c r="AE70" i="1"/>
  <c r="AK180" i="1"/>
  <c r="AK185" i="1"/>
  <c r="AK178" i="1"/>
  <c r="AK179" i="1"/>
  <c r="AK187" i="1"/>
  <c r="AK183" i="1"/>
  <c r="AK181" i="1"/>
  <c r="AK186" i="1"/>
  <c r="AK188" i="1"/>
  <c r="AK184" i="1"/>
  <c r="AK182" i="1"/>
  <c r="AN77" i="1"/>
  <c r="AK77" i="1"/>
  <c r="AM177" i="1"/>
  <c r="AM189" i="1" s="1"/>
  <c r="AT177" i="1"/>
  <c r="AT189" i="1" s="1"/>
  <c r="AR77" i="1"/>
  <c r="AR177" i="1"/>
  <c r="AR189" i="1" s="1"/>
  <c r="AP77" i="1"/>
  <c r="AQ77" i="1"/>
  <c r="AS177" i="1"/>
  <c r="AS189" i="1" s="1"/>
  <c r="AT77" i="1"/>
  <c r="AV177" i="1"/>
  <c r="AV189" i="1" s="1"/>
  <c r="AS77" i="1"/>
  <c r="AU177" i="1"/>
  <c r="AU189" i="1" s="1"/>
  <c r="AM77" i="1"/>
  <c r="AO177" i="1"/>
  <c r="AO189" i="1" s="1"/>
  <c r="AL177" i="1"/>
  <c r="AL189" i="1" s="1"/>
  <c r="AJ77" i="1"/>
  <c r="AP189" i="1"/>
  <c r="AN177" i="1"/>
  <c r="AN189" i="1" s="1"/>
  <c r="AL77" i="1"/>
  <c r="AO77" i="1"/>
  <c r="AQ177" i="1"/>
  <c r="AQ189" i="1" s="1"/>
  <c r="AI65" i="1"/>
  <c r="AE259" i="1"/>
  <c r="AD65" i="1" l="1"/>
  <c r="AE65" i="1"/>
  <c r="AI77" i="1"/>
  <c r="AK177" i="1"/>
  <c r="AK189" i="1" s="1"/>
  <c r="AH189" i="1" s="1"/>
  <c r="AH192" i="1" s="1"/>
</calcChain>
</file>

<file path=xl/sharedStrings.xml><?xml version="1.0" encoding="utf-8"?>
<sst xmlns="http://schemas.openxmlformats.org/spreadsheetml/2006/main" count="99" uniqueCount="93">
  <si>
    <t>Enter Brands Below</t>
  </si>
  <si>
    <t>Some examples provided, simply type over the top to enter your own brands</t>
  </si>
  <si>
    <t>STEP ONE</t>
  </si>
  <si>
    <t>STEP TWO</t>
  </si>
  <si>
    <t>Some examples provided, simply type over the top to enter your own attributes</t>
  </si>
  <si>
    <t>Enter the Title of Your Map</t>
  </si>
  <si>
    <t>(This is an example only. Simply type over this map title.)</t>
  </si>
  <si>
    <t>STEP FOUR</t>
  </si>
  <si>
    <t>For more information on Perceptual Maps visit:</t>
  </si>
  <si>
    <t xml:space="preserve"> www.perceptualmaps.com</t>
  </si>
  <si>
    <t>Welcome to "Create Your Own Multi-Dimensional Perceptual Map"</t>
  </si>
  <si>
    <t>when you copy it:</t>
  </si>
  <si>
    <t>to highlight it</t>
  </si>
  <si>
    <t>Select 'paste', then 'paste special'</t>
  </si>
  <si>
    <t>STEP FIVE</t>
  </si>
  <si>
    <t>Ensure that your spreadsheet has the 'Solver add-in' loaded</t>
  </si>
  <si>
    <t>Please note that these options are standard with every version of Excel, including the student version</t>
  </si>
  <si>
    <t>STEP SIX</t>
  </si>
  <si>
    <t>You may enter up to 12 brands</t>
  </si>
  <si>
    <t>You may enter up to 12 attributes</t>
  </si>
  <si>
    <t>Min</t>
  </si>
  <si>
    <t>Max</t>
  </si>
  <si>
    <t>STEP THREE &gt;&gt;&gt;</t>
  </si>
  <si>
    <t>In the top menu of Excel click "File" then select "Options" and then select "Add-Ins"</t>
  </si>
  <si>
    <t>and choose 'picture'.</t>
  </si>
  <si>
    <t>Copy Your Map to Word or PP</t>
  </si>
  <si>
    <t>Select 'copy' from the above menu</t>
  </si>
  <si>
    <t>Go to your Word or P/Point document</t>
  </si>
  <si>
    <t>Note: It may take up to 15 seconds to calculate</t>
  </si>
  <si>
    <t>Or email: geoff@perceptualmaps.com</t>
  </si>
  <si>
    <t>Enter the attribute score (using a 1-9 scale) for each brand in the above table</t>
  </si>
  <si>
    <t>The higher the number = the greater association that the brand has with that attribute</t>
  </si>
  <si>
    <t>For example,  1 = no association with the attribute, 5 = some association and 9 = very high association</t>
  </si>
  <si>
    <t>Down</t>
  </si>
  <si>
    <t>Top</t>
  </si>
  <si>
    <t>To 9</t>
  </si>
  <si>
    <t>`</t>
  </si>
  <si>
    <t>Trusted</t>
  </si>
  <si>
    <t>Coke</t>
  </si>
  <si>
    <t>Pepsi</t>
  </si>
  <si>
    <t>Fanta</t>
  </si>
  <si>
    <t>Sprite</t>
  </si>
  <si>
    <t>Pepsi Max</t>
  </si>
  <si>
    <t>Coke Zero</t>
  </si>
  <si>
    <t>Sweet</t>
  </si>
  <si>
    <t>For Kids</t>
  </si>
  <si>
    <t>High caffeine</t>
  </si>
  <si>
    <t>Modern</t>
  </si>
  <si>
    <t>Low in sugar</t>
  </si>
  <si>
    <t>Water</t>
  </si>
  <si>
    <t>Clear</t>
  </si>
  <si>
    <t>Mt Dew</t>
  </si>
  <si>
    <t>Dr Pepper</t>
  </si>
  <si>
    <t>Diet Coke</t>
  </si>
  <si>
    <t>Pepsi Next</t>
  </si>
  <si>
    <t>Lift</t>
  </si>
  <si>
    <t>Tangy</t>
  </si>
  <si>
    <t>Adult</t>
  </si>
  <si>
    <t>Bitter</t>
  </si>
  <si>
    <t xml:space="preserve">To maintain the formatting of the map </t>
  </si>
  <si>
    <t>For diets</t>
  </si>
  <si>
    <t>Then click 'Go' next to 'Manage Excel Add-ins' and select the 'Solver Add-in' (as shown below)</t>
  </si>
  <si>
    <t>STEP SEVEN</t>
  </si>
  <si>
    <t>Note: You need to save, exit and reopen Excel in order for the Solver Add-in to be loaded into the spreadsheet</t>
  </si>
  <si>
    <t>Solver should then appear under Data in the top menu, as shown below</t>
  </si>
  <si>
    <t xml:space="preserve">STEP EIGHT </t>
  </si>
  <si>
    <t>Enter the maximum of the scale are you using?</t>
  </si>
  <si>
    <t>Minimum is fixed at one (1)</t>
  </si>
  <si>
    <t>= Maximum</t>
  </si>
  <si>
    <t>Enter your data on your scale as you defined above</t>
  </si>
  <si>
    <t>Scale Recalculation</t>
  </si>
  <si>
    <t>Click on the edge of the map</t>
  </si>
  <si>
    <t>IMPORTANT: Save the spreadsheet and exit Excel, then reopen the spreadsheet</t>
  </si>
  <si>
    <t>You will also need to follow Step Six below</t>
  </si>
  <si>
    <t>ATTENTION APPLE MAC USERS!!!</t>
  </si>
  <si>
    <t>Important Note for Apple Mac users</t>
  </si>
  <si>
    <t>Do not follow the instructions in Step Five</t>
  </si>
  <si>
    <t>Follow the sequence as shown</t>
  </si>
  <si>
    <t xml:space="preserve">If your data is NOT in a 1-9 scale, then nominate your scale and enter your data in the following table </t>
  </si>
  <si>
    <t/>
  </si>
  <si>
    <t>Friendy</t>
  </si>
  <si>
    <r>
      <t xml:space="preserve">Follow the Steps in </t>
    </r>
    <r>
      <rPr>
        <b/>
        <sz val="11"/>
        <rFont val="Calibri"/>
        <family val="2"/>
        <scheme val="minor"/>
      </rPr>
      <t>Yellow</t>
    </r>
  </si>
  <si>
    <r>
      <t>Only enter data/information in the</t>
    </r>
    <r>
      <rPr>
        <b/>
        <sz val="11"/>
        <rFont val="Calibri"/>
        <family val="2"/>
        <scheme val="minor"/>
      </rPr>
      <t xml:space="preserve"> Blue</t>
    </r>
    <r>
      <rPr>
        <sz val="11"/>
        <rFont val="Calibri"/>
        <family val="2"/>
        <scheme val="minor"/>
      </rPr>
      <t xml:space="preserve"> cells</t>
    </r>
  </si>
  <si>
    <r>
      <t xml:space="preserve">Enter Attribute Label Across &gt;&gt;&gt; </t>
    </r>
    <r>
      <rPr>
        <i/>
        <sz val="14"/>
        <rFont val="Calibri"/>
        <family val="2"/>
        <scheme val="minor"/>
      </rPr>
      <t>(from E16 to P16)</t>
    </r>
  </si>
  <si>
    <r>
      <t>I</t>
    </r>
    <r>
      <rPr>
        <b/>
        <sz val="11"/>
        <rFont val="Calibri"/>
        <family val="2"/>
        <scheme val="minor"/>
      </rPr>
      <t>nstead, select 'Tools', then 'Add-ins' and then 'Solver'</t>
    </r>
  </si>
  <si>
    <r>
      <t xml:space="preserve">Part C: Select </t>
    </r>
    <r>
      <rPr>
        <b/>
        <i/>
        <sz val="11"/>
        <rFont val="Calibri"/>
        <family val="2"/>
        <scheme val="minor"/>
      </rPr>
      <t>Go</t>
    </r>
  </si>
  <si>
    <r>
      <t xml:space="preserve">Part A: Select </t>
    </r>
    <r>
      <rPr>
        <b/>
        <i/>
        <sz val="11"/>
        <rFont val="Calibri"/>
        <family val="2"/>
        <scheme val="minor"/>
      </rPr>
      <t>Options</t>
    </r>
  </si>
  <si>
    <r>
      <t xml:space="preserve">Part D: Tick </t>
    </r>
    <r>
      <rPr>
        <b/>
        <i/>
        <sz val="11"/>
        <rFont val="Calibri"/>
        <family val="2"/>
        <scheme val="minor"/>
      </rPr>
      <t>Solver Add-in</t>
    </r>
  </si>
  <si>
    <r>
      <t xml:space="preserve">Part B: Select </t>
    </r>
    <r>
      <rPr>
        <b/>
        <i/>
        <sz val="11"/>
        <rFont val="Calibri"/>
        <family val="2"/>
        <scheme val="minor"/>
      </rPr>
      <t>Add-ins</t>
    </r>
  </si>
  <si>
    <t>Soft Drinks Year One</t>
  </si>
  <si>
    <t>How to Use Video</t>
  </si>
  <si>
    <r>
      <t xml:space="preserve">The </t>
    </r>
    <r>
      <rPr>
        <b/>
        <i/>
        <sz val="11"/>
        <rFont val="Calibri"/>
        <family val="2"/>
        <scheme val="minor"/>
      </rPr>
      <t>Grey</t>
    </r>
    <r>
      <rPr>
        <i/>
        <sz val="11"/>
        <rFont val="Calibri"/>
        <family val="2"/>
        <scheme val="minor"/>
      </rPr>
      <t xml:space="preserve"> cells provide additional information  </t>
    </r>
  </si>
  <si>
    <t xml:space="preserve">Or you can watch the YouTube video 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</si>
</sst>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_-;\-* #,##0.0_-;_-* &quot;-&quot;??_-;_-@_-"/>
    <numFmt numFmtId="165" formatCode="_(* #,##0_);_(* \(#,##0\);_(* &quot;-&quot;??_);_(@_)"/>
    <numFmt numFmtId="166" formatCode="_(* #,##0.0_);_(* \(#,##0.0\);_(* &quot;-&quot;?_);_(@_)"/>
    <numFmt numFmtId="167" formatCode="_-* #,##0_-;\-* #,##0_-;_-* &quot;-&quot;??_-;_-@_-"/>
    <numFmt numFmtId="168" formatCode="_(* #,##0.0_);_(* \(#,##0.0\);_(* &quot;-&quot;??_);_(@_)"/>
    <numFmt numFmtId="169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8"/>
      <name val="Calibri"/>
      <family val="2"/>
      <scheme val="minor"/>
    </font>
    <font>
      <i/>
      <sz val="14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8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43" fontId="5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5" fillId="0" borderId="0" xfId="0" applyFont="1" applyFill="1" applyBorder="1" applyAlignment="1"/>
    <xf numFmtId="0" fontId="11" fillId="0" borderId="0" xfId="0" applyFont="1" applyBorder="1"/>
    <xf numFmtId="0" fontId="12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65" fontId="5" fillId="0" borderId="0" xfId="1" applyNumberFormat="1" applyFont="1" applyFill="1"/>
    <xf numFmtId="165" fontId="5" fillId="0" borderId="0" xfId="1" applyNumberFormat="1" applyFont="1" applyFill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0" xfId="0" applyNumberFormat="1" applyFont="1" applyFill="1"/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9" fontId="16" fillId="7" borderId="16" xfId="1" applyNumberFormat="1" applyFont="1" applyFill="1" applyBorder="1" applyAlignment="1">
      <alignment horizontal="center" vertical="center"/>
    </xf>
    <xf numFmtId="169" fontId="16" fillId="7" borderId="17" xfId="1" applyNumberFormat="1" applyFont="1" applyFill="1" applyBorder="1" applyAlignment="1">
      <alignment horizontal="center" vertical="center"/>
    </xf>
    <xf numFmtId="167" fontId="5" fillId="0" borderId="0" xfId="1" applyNumberFormat="1" applyFont="1" applyFill="1" applyBorder="1" applyAlignment="1">
      <alignment horizontal="right"/>
    </xf>
    <xf numFmtId="43" fontId="5" fillId="0" borderId="0" xfId="1" applyFont="1" applyFill="1"/>
    <xf numFmtId="164" fontId="5" fillId="0" borderId="0" xfId="1" applyNumberFormat="1" applyFont="1" applyFill="1" applyBorder="1" applyAlignment="1">
      <alignment horizontal="right"/>
    </xf>
    <xf numFmtId="166" fontId="5" fillId="0" borderId="0" xfId="0" applyNumberFormat="1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9" fontId="16" fillId="7" borderId="18" xfId="1" applyNumberFormat="1" applyFont="1" applyFill="1" applyBorder="1" applyAlignment="1">
      <alignment horizontal="center" vertical="center"/>
    </xf>
    <xf numFmtId="169" fontId="16" fillId="7" borderId="19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5" fillId="3" borderId="11" xfId="0" applyFont="1" applyFill="1" applyBorder="1"/>
    <xf numFmtId="0" fontId="5" fillId="3" borderId="6" xfId="0" applyFont="1" applyFill="1" applyBorder="1"/>
    <xf numFmtId="0" fontId="12" fillId="3" borderId="7" xfId="0" applyFont="1" applyFill="1" applyBorder="1" applyAlignment="1">
      <alignment horizontal="center"/>
    </xf>
    <xf numFmtId="0" fontId="5" fillId="3" borderId="7" xfId="0" applyFont="1" applyFill="1" applyBorder="1"/>
    <xf numFmtId="43" fontId="5" fillId="0" borderId="0" xfId="0" applyNumberFormat="1" applyFont="1" applyFill="1"/>
    <xf numFmtId="0" fontId="5" fillId="3" borderId="8" xfId="0" applyFont="1" applyFill="1" applyBorder="1"/>
    <xf numFmtId="0" fontId="5" fillId="3" borderId="5" xfId="0" applyFont="1" applyFill="1" applyBorder="1"/>
    <xf numFmtId="0" fontId="12" fillId="0" borderId="0" xfId="0" applyFont="1" applyFill="1" applyBorder="1" applyAlignment="1"/>
    <xf numFmtId="0" fontId="5" fillId="4" borderId="15" xfId="0" applyFont="1" applyFill="1" applyBorder="1"/>
    <xf numFmtId="2" fontId="5" fillId="0" borderId="0" xfId="1" applyNumberFormat="1" applyFont="1" applyFill="1" applyBorder="1" applyAlignment="1">
      <alignment horizontal="center"/>
    </xf>
    <xf numFmtId="0" fontId="5" fillId="4" borderId="10" xfId="0" applyFont="1" applyFill="1" applyBorder="1"/>
    <xf numFmtId="0" fontId="13" fillId="4" borderId="3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5" fillId="0" borderId="1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/>
    <xf numFmtId="0" fontId="7" fillId="4" borderId="6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5" fillId="0" borderId="8" xfId="0" applyFont="1" applyBorder="1"/>
    <xf numFmtId="0" fontId="5" fillId="0" borderId="4" xfId="0" applyFont="1" applyBorder="1"/>
    <xf numFmtId="0" fontId="5" fillId="0" borderId="5" xfId="0" applyFont="1" applyBorder="1"/>
    <xf numFmtId="0" fontId="12" fillId="3" borderId="12" xfId="0" applyFont="1" applyFill="1" applyBorder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Border="1"/>
    <xf numFmtId="43" fontId="5" fillId="0" borderId="0" xfId="0" applyNumberFormat="1" applyFont="1" applyFill="1" applyBorder="1"/>
    <xf numFmtId="0" fontId="12" fillId="3" borderId="11" xfId="0" applyFont="1" applyFill="1" applyBorder="1"/>
    <xf numFmtId="0" fontId="12" fillId="3" borderId="11" xfId="0" applyFont="1" applyFill="1" applyBorder="1" applyAlignment="1"/>
    <xf numFmtId="0" fontId="12" fillId="3" borderId="1" xfId="0" applyFont="1" applyFill="1" applyBorder="1" applyAlignment="1"/>
    <xf numFmtId="0" fontId="12" fillId="3" borderId="2" xfId="0" applyFont="1" applyFill="1" applyBorder="1" applyAlignment="1"/>
    <xf numFmtId="0" fontId="17" fillId="4" borderId="1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5" fillId="4" borderId="1" xfId="0" applyFont="1" applyFill="1" applyBorder="1"/>
    <xf numFmtId="0" fontId="5" fillId="4" borderId="2" xfId="0" applyFont="1" applyFill="1" applyBorder="1"/>
    <xf numFmtId="0" fontId="17" fillId="4" borderId="6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5" fillId="4" borderId="7" xfId="0" applyFont="1" applyFill="1" applyBorder="1"/>
    <xf numFmtId="0" fontId="5" fillId="4" borderId="6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0" fontId="5" fillId="4" borderId="4" xfId="0" applyFont="1" applyFill="1" applyBorder="1"/>
    <xf numFmtId="0" fontId="5" fillId="4" borderId="5" xfId="0" applyFont="1" applyFill="1" applyBorder="1"/>
    <xf numFmtId="43" fontId="5" fillId="0" borderId="0" xfId="1" applyFont="1"/>
    <xf numFmtId="0" fontId="12" fillId="3" borderId="1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43" fontId="8" fillId="4" borderId="9" xfId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43" fontId="5" fillId="6" borderId="15" xfId="1" applyFont="1" applyFill="1" applyBorder="1" applyAlignment="1">
      <alignment horizontal="center"/>
    </xf>
    <xf numFmtId="43" fontId="5" fillId="9" borderId="11" xfId="1" applyFont="1" applyFill="1" applyBorder="1" applyAlignment="1">
      <alignment horizontal="center" vertical="center"/>
    </xf>
    <xf numFmtId="43" fontId="5" fillId="9" borderId="1" xfId="1" applyFont="1" applyFill="1" applyBorder="1" applyAlignment="1">
      <alignment horizontal="center" vertical="center"/>
    </xf>
    <xf numFmtId="43" fontId="5" fillId="9" borderId="2" xfId="1" applyFont="1" applyFill="1" applyBorder="1" applyAlignment="1">
      <alignment horizontal="center" vertical="center"/>
    </xf>
    <xf numFmtId="43" fontId="5" fillId="6" borderId="10" xfId="1" applyFont="1" applyFill="1" applyBorder="1" applyAlignment="1">
      <alignment horizontal="center"/>
    </xf>
    <xf numFmtId="43" fontId="5" fillId="9" borderId="6" xfId="1" applyFont="1" applyFill="1" applyBorder="1" applyAlignment="1">
      <alignment horizontal="center" vertical="center"/>
    </xf>
    <xf numFmtId="43" fontId="5" fillId="9" borderId="0" xfId="1" applyFont="1" applyFill="1" applyBorder="1" applyAlignment="1">
      <alignment horizontal="center" vertical="center"/>
    </xf>
    <xf numFmtId="43" fontId="5" fillId="9" borderId="7" xfId="1" applyFont="1" applyFill="1" applyBorder="1" applyAlignment="1">
      <alignment horizontal="center" vertical="center"/>
    </xf>
    <xf numFmtId="43" fontId="5" fillId="6" borderId="3" xfId="1" applyFont="1" applyFill="1" applyBorder="1" applyAlignment="1">
      <alignment horizontal="center"/>
    </xf>
    <xf numFmtId="43" fontId="5" fillId="9" borderId="8" xfId="1" applyFont="1" applyFill="1" applyBorder="1" applyAlignment="1">
      <alignment horizontal="center" vertical="center"/>
    </xf>
    <xf numFmtId="43" fontId="5" fillId="9" borderId="4" xfId="1" applyFont="1" applyFill="1" applyBorder="1" applyAlignment="1">
      <alignment horizontal="center" vertical="center"/>
    </xf>
    <xf numFmtId="43" fontId="5" fillId="9" borderId="5" xfId="1" applyFont="1" applyFill="1" applyBorder="1" applyAlignment="1">
      <alignment horizontal="center" vertical="center"/>
    </xf>
    <xf numFmtId="43" fontId="5" fillId="0" borderId="0" xfId="1" applyFont="1" applyAlignment="1">
      <alignment horizontal="center"/>
    </xf>
    <xf numFmtId="0" fontId="7" fillId="0" borderId="9" xfId="0" applyFont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43" fontId="5" fillId="0" borderId="11" xfId="1" applyFont="1" applyBorder="1"/>
    <xf numFmtId="43" fontId="5" fillId="0" borderId="1" xfId="1" applyFont="1" applyFill="1" applyBorder="1"/>
    <xf numFmtId="43" fontId="5" fillId="0" borderId="1" xfId="1" applyFont="1" applyFill="1" applyBorder="1" applyAlignment="1">
      <alignment horizontal="center"/>
    </xf>
    <xf numFmtId="43" fontId="5" fillId="0" borderId="1" xfId="1" applyFont="1" applyBorder="1"/>
    <xf numFmtId="43" fontId="5" fillId="0" borderId="2" xfId="1" applyFont="1" applyBorder="1"/>
    <xf numFmtId="43" fontId="5" fillId="0" borderId="6" xfId="1" applyFont="1" applyBorder="1"/>
    <xf numFmtId="43" fontId="5" fillId="0" borderId="0" xfId="1" applyFont="1" applyFill="1" applyBorder="1" applyAlignment="1">
      <alignment horizontal="center"/>
    </xf>
    <xf numFmtId="43" fontId="5" fillId="0" borderId="0" xfId="1" applyFont="1" applyBorder="1"/>
    <xf numFmtId="43" fontId="5" fillId="0" borderId="7" xfId="1" applyFont="1" applyBorder="1"/>
    <xf numFmtId="43" fontId="5" fillId="0" borderId="8" xfId="1" applyFont="1" applyBorder="1"/>
    <xf numFmtId="43" fontId="5" fillId="0" borderId="4" xfId="1" applyFont="1" applyBorder="1"/>
    <xf numFmtId="43" fontId="5" fillId="0" borderId="5" xfId="1" applyFont="1" applyBorder="1"/>
    <xf numFmtId="0" fontId="21" fillId="0" borderId="0" xfId="0" applyFont="1" applyFill="1" applyBorder="1"/>
    <xf numFmtId="43" fontId="21" fillId="0" borderId="0" xfId="1" applyFont="1" applyFill="1" applyBorder="1"/>
    <xf numFmtId="0" fontId="22" fillId="0" borderId="0" xfId="0" applyFont="1" applyFill="1" applyBorder="1"/>
    <xf numFmtId="165" fontId="21" fillId="0" borderId="0" xfId="1" applyNumberFormat="1" applyFont="1" applyFill="1" applyBorder="1"/>
    <xf numFmtId="0" fontId="23" fillId="0" borderId="0" xfId="0" applyFont="1" applyFill="1" applyBorder="1"/>
    <xf numFmtId="0" fontId="20" fillId="0" borderId="0" xfId="0" applyFont="1" applyFill="1" applyBorder="1"/>
    <xf numFmtId="166" fontId="20" fillId="0" borderId="0" xfId="0" applyNumberFormat="1" applyFont="1" applyFill="1" applyBorder="1"/>
    <xf numFmtId="167" fontId="21" fillId="0" borderId="0" xfId="1" applyNumberFormat="1" applyFont="1" applyFill="1" applyBorder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166" fontId="21" fillId="0" borderId="0" xfId="0" applyNumberFormat="1" applyFont="1" applyFill="1" applyBorder="1"/>
    <xf numFmtId="0" fontId="20" fillId="0" borderId="0" xfId="0" applyFont="1" applyFill="1" applyBorder="1" applyAlignment="1">
      <alignment horizontal="right"/>
    </xf>
    <xf numFmtId="167" fontId="21" fillId="0" borderId="0" xfId="0" applyNumberFormat="1" applyFont="1" applyFill="1" applyBorder="1"/>
    <xf numFmtId="164" fontId="21" fillId="0" borderId="0" xfId="1" applyNumberFormat="1" applyFont="1" applyFill="1" applyBorder="1" applyAlignment="1">
      <alignment horizontal="left"/>
    </xf>
    <xf numFmtId="164" fontId="20" fillId="0" borderId="0" xfId="1" applyNumberFormat="1" applyFont="1" applyFill="1" applyBorder="1" applyAlignment="1">
      <alignment horizontal="left"/>
    </xf>
    <xf numFmtId="43" fontId="20" fillId="0" borderId="0" xfId="1" applyFont="1" applyFill="1" applyBorder="1"/>
    <xf numFmtId="2" fontId="21" fillId="0" borderId="0" xfId="1" applyNumberFormat="1" applyFont="1" applyFill="1" applyBorder="1" applyAlignment="1">
      <alignment horizontal="center"/>
    </xf>
    <xf numFmtId="2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168" fontId="21" fillId="0" borderId="0" xfId="1" applyNumberFormat="1" applyFont="1" applyFill="1" applyBorder="1"/>
    <xf numFmtId="164" fontId="21" fillId="0" borderId="0" xfId="0" applyNumberFormat="1" applyFont="1" applyFill="1" applyBorder="1"/>
    <xf numFmtId="43" fontId="21" fillId="0" borderId="0" xfId="0" applyNumberFormat="1" applyFont="1" applyFill="1" applyBorder="1"/>
    <xf numFmtId="0" fontId="21" fillId="0" borderId="0" xfId="0" applyFont="1" applyFill="1" applyBorder="1" applyAlignment="1">
      <alignment horizontal="right"/>
    </xf>
    <xf numFmtId="2" fontId="21" fillId="0" borderId="0" xfId="1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/>
    <xf numFmtId="43" fontId="21" fillId="0" borderId="0" xfId="1" applyNumberFormat="1" applyFont="1" applyFill="1" applyBorder="1"/>
    <xf numFmtId="165" fontId="20" fillId="0" borderId="0" xfId="1" applyNumberFormat="1" applyFont="1" applyFill="1" applyBorder="1"/>
    <xf numFmtId="43" fontId="20" fillId="0" borderId="0" xfId="0" applyNumberFormat="1" applyFont="1" applyFill="1" applyBorder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right"/>
    </xf>
    <xf numFmtId="43" fontId="21" fillId="0" borderId="0" xfId="1" applyFont="1" applyFill="1" applyBorder="1" applyAlignment="1">
      <alignment horizontal="right"/>
    </xf>
    <xf numFmtId="0" fontId="5" fillId="10" borderId="8" xfId="0" applyFont="1" applyFill="1" applyBorder="1"/>
    <xf numFmtId="0" fontId="7" fillId="10" borderId="4" xfId="0" applyFont="1" applyFill="1" applyBorder="1" applyAlignment="1"/>
    <xf numFmtId="0" fontId="5" fillId="10" borderId="4" xfId="0" applyFont="1" applyFill="1" applyBorder="1" applyAlignment="1"/>
    <xf numFmtId="0" fontId="5" fillId="10" borderId="5" xfId="0" applyFont="1" applyFill="1" applyBorder="1" applyAlignment="1"/>
    <xf numFmtId="0" fontId="2" fillId="4" borderId="4" xfId="2" applyFill="1" applyBorder="1" applyAlignment="1"/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5" fillId="0" borderId="0" xfId="0" applyFont="1"/>
    <xf numFmtId="0" fontId="9" fillId="4" borderId="1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0" fillId="10" borderId="4" xfId="2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9" fillId="4" borderId="1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/>
    </xf>
    <xf numFmtId="0" fontId="26" fillId="8" borderId="13" xfId="0" applyFont="1" applyFill="1" applyBorder="1" applyAlignment="1">
      <alignment horizontal="center"/>
    </xf>
    <xf numFmtId="43" fontId="12" fillId="3" borderId="12" xfId="1" quotePrefix="1" applyFont="1" applyFill="1" applyBorder="1" applyAlignment="1">
      <alignment horizontal="center" vertical="center"/>
    </xf>
    <xf numFmtId="43" fontId="12" fillId="3" borderId="13" xfId="1" quotePrefix="1" applyFont="1" applyFill="1" applyBorder="1" applyAlignment="1">
      <alignment horizontal="center" vertical="center"/>
    </xf>
    <xf numFmtId="43" fontId="12" fillId="3" borderId="12" xfId="1" applyFont="1" applyFill="1" applyBorder="1" applyAlignment="1">
      <alignment horizontal="center"/>
    </xf>
    <xf numFmtId="43" fontId="12" fillId="3" borderId="14" xfId="1" applyFont="1" applyFill="1" applyBorder="1" applyAlignment="1">
      <alignment horizontal="center"/>
    </xf>
    <xf numFmtId="43" fontId="12" fillId="3" borderId="13" xfId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00"/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509655751469353E-2"/>
          <c:y val="8.7503097407711047E-2"/>
          <c:w val="0.96305625524769101"/>
          <c:h val="0.88503111983747329"/>
        </c:manualLayout>
      </c:layout>
      <c:scatterChart>
        <c:scatterStyle val="lineMarker"/>
        <c:varyColors val="0"/>
        <c:ser>
          <c:idx val="0"/>
          <c:order val="0"/>
          <c:tx>
            <c:strRef>
              <c:f>Mapping!$AL$192</c:f>
              <c:strCache>
                <c:ptCount val="1"/>
                <c:pt idx="0">
                  <c:v>Coke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Mapping!$AM$192</c:f>
              <c:numCache>
                <c:formatCode>_(* #,##0.00_);_(* \(#,##0.00\);_(* "-"??_);_(@_)</c:formatCode>
                <c:ptCount val="1"/>
                <c:pt idx="0">
                  <c:v>3.9400356705127617</c:v>
                </c:pt>
              </c:numCache>
            </c:numRef>
          </c:xVal>
          <c:yVal>
            <c:numRef>
              <c:f>Mapping!$AN$192</c:f>
              <c:numCache>
                <c:formatCode>_(* #,##0.00_);_(* \(#,##0.00\);_(* "-"??_);_(@_)</c:formatCode>
                <c:ptCount val="1"/>
                <c:pt idx="0">
                  <c:v>3.9784199234132189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Mapping!$AL$193</c:f>
              <c:strCache>
                <c:ptCount val="1"/>
                <c:pt idx="0">
                  <c:v>Pepsi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Mapping!$AM$193</c:f>
              <c:numCache>
                <c:formatCode>_(* #,##0.00_);_(* \(#,##0.00\);_(* "-"??_);_(@_)</c:formatCode>
                <c:ptCount val="1"/>
                <c:pt idx="0">
                  <c:v>3.0217541901695912</c:v>
                </c:pt>
              </c:numCache>
            </c:numRef>
          </c:xVal>
          <c:yVal>
            <c:numRef>
              <c:f>Mapping!$AN$193</c:f>
              <c:numCache>
                <c:formatCode>_(* #,##0.00_);_(* \(#,##0.00\);_(* "-"??_);_(@_)</c:formatCode>
                <c:ptCount val="1"/>
                <c:pt idx="0">
                  <c:v>2.6358288570712927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Mapping!$AL$194</c:f>
              <c:strCache>
                <c:ptCount val="1"/>
                <c:pt idx="0">
                  <c:v>Fanta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Mapping!$AM$194</c:f>
              <c:numCache>
                <c:formatCode>_(* #,##0.00_);_(* \(#,##0.00\);_(* "-"??_);_(@_)</c:formatCode>
                <c:ptCount val="1"/>
                <c:pt idx="0">
                  <c:v>1.587963079885653</c:v>
                </c:pt>
              </c:numCache>
            </c:numRef>
          </c:xVal>
          <c:yVal>
            <c:numRef>
              <c:f>Mapping!$AN$194</c:f>
              <c:numCache>
                <c:formatCode>_(* #,##0.00_);_(* \(#,##0.00\);_(* "-"??_);_(@_)</c:formatCode>
                <c:ptCount val="1"/>
                <c:pt idx="0">
                  <c:v>2.1314761314105777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Mapping!$AL$195</c:f>
              <c:strCache>
                <c:ptCount val="1"/>
                <c:pt idx="0">
                  <c:v>Sprite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Mapping!$AM$195</c:f>
              <c:numCache>
                <c:formatCode>_(* #,##0.00_);_(* \(#,##0.00\);_(* "-"??_);_(@_)</c:formatCode>
                <c:ptCount val="1"/>
                <c:pt idx="0">
                  <c:v>4.9841478529805094</c:v>
                </c:pt>
              </c:numCache>
            </c:numRef>
          </c:xVal>
          <c:yVal>
            <c:numRef>
              <c:f>Mapping!$AN$195</c:f>
              <c:numCache>
                <c:formatCode>_(* #,##0.00_);_(* \(#,##0.00\);_(* "-"??_);_(@_)</c:formatCode>
                <c:ptCount val="1"/>
                <c:pt idx="0">
                  <c:v>2.2897878468978545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Mapping!$AL$196</c:f>
              <c:strCache>
                <c:ptCount val="1"/>
                <c:pt idx="0">
                  <c:v>Pepsi 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Mapping!$AM$196</c:f>
              <c:numCache>
                <c:formatCode>_(* #,##0.00_);_(* \(#,##0.00\);_(* "-"??_);_(@_)</c:formatCode>
                <c:ptCount val="1"/>
                <c:pt idx="0">
                  <c:v>7.1958880764242306</c:v>
                </c:pt>
              </c:numCache>
            </c:numRef>
          </c:xVal>
          <c:yVal>
            <c:numRef>
              <c:f>Mapping!$AN$196</c:f>
              <c:numCache>
                <c:formatCode>_(* #,##0.00_);_(* \(#,##0.00\);_(* "-"??_);_(@_)</c:formatCode>
                <c:ptCount val="1"/>
                <c:pt idx="0">
                  <c:v>5.5367581610376488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Mapping!$AL$197</c:f>
              <c:strCache>
                <c:ptCount val="1"/>
                <c:pt idx="0">
                  <c:v>Coke Zero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Mapping!$AM$197</c:f>
              <c:numCache>
                <c:formatCode>_(* #,##0.00_);_(* \(#,##0.00\);_(* "-"??_);_(@_)</c:formatCode>
                <c:ptCount val="1"/>
                <c:pt idx="0">
                  <c:v>6.5154372243430378</c:v>
                </c:pt>
              </c:numCache>
            </c:numRef>
          </c:xVal>
          <c:yVal>
            <c:numRef>
              <c:f>Mapping!$AN$197</c:f>
              <c:numCache>
                <c:formatCode>_(* #,##0.00_);_(* \(#,##0.00\);_(* "-"??_);_(@_)</c:formatCode>
                <c:ptCount val="1"/>
                <c:pt idx="0">
                  <c:v>5.0857116610001372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Mapping!$AL$198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Mapping!$AM$198</c:f>
              <c:numCache>
                <c:formatCode>_(* #,##0.00_);_(* \(#,##0.00\);_(* "-"??_);_(@_)</c:formatCode>
                <c:ptCount val="1"/>
                <c:pt idx="0">
                  <c:v>2.4705334713868341</c:v>
                </c:pt>
              </c:numCache>
            </c:numRef>
          </c:xVal>
          <c:yVal>
            <c:numRef>
              <c:f>Mapping!$AN$198</c:f>
              <c:numCache>
                <c:formatCode>_(* #,##0.00_);_(* \(#,##0.00\);_(* "-"??_);_(@_)</c:formatCode>
                <c:ptCount val="1"/>
                <c:pt idx="0">
                  <c:v>7.5156442857585057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Mapping!$AL$199</c:f>
              <c:strCache>
                <c:ptCount val="1"/>
                <c:pt idx="0">
                  <c:v>Mt Dew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Mapping!$AM$199</c:f>
              <c:numCache>
                <c:formatCode>_(* #,##0.00_);_(* \(#,##0.00\);_(* "-"??_);_(@_)</c:formatCode>
                <c:ptCount val="1"/>
                <c:pt idx="0">
                  <c:v>4.21010104335934</c:v>
                </c:pt>
              </c:numCache>
            </c:numRef>
          </c:xVal>
          <c:yVal>
            <c:numRef>
              <c:f>Mapping!$AN$199</c:f>
              <c:numCache>
                <c:formatCode>_(* #,##0.00_);_(* \(#,##0.00\);_(* "-"??_);_(@_)</c:formatCode>
                <c:ptCount val="1"/>
                <c:pt idx="0">
                  <c:v>2.7597826879148002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Mapping!$AL$200</c:f>
              <c:strCache>
                <c:ptCount val="1"/>
                <c:pt idx="0">
                  <c:v>Dr Pepper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Mapping!$AM$200</c:f>
              <c:numCache>
                <c:formatCode>_(* #,##0.00_);_(* \(#,##0.00\);_(* "-"??_);_(@_)</c:formatCode>
                <c:ptCount val="1"/>
                <c:pt idx="0">
                  <c:v>5.9267424637206885</c:v>
                </c:pt>
              </c:numCache>
            </c:numRef>
          </c:xVal>
          <c:yVal>
            <c:numRef>
              <c:f>Mapping!$AN$200</c:f>
              <c:numCache>
                <c:formatCode>_(* #,##0.00_);_(* \(#,##0.00\);_(* "-"??_);_(@_)</c:formatCode>
                <c:ptCount val="1"/>
                <c:pt idx="0">
                  <c:v>7.0058603589445463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Mapping!$AL$201</c:f>
              <c:strCache>
                <c:ptCount val="1"/>
                <c:pt idx="0">
                  <c:v>Diet Coke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Mapping!$AM$201</c:f>
              <c:numCache>
                <c:formatCode>_(* #,##0.00_);_(* \(#,##0.00\);_(* "-"??_);_(@_)</c:formatCode>
                <c:ptCount val="1"/>
                <c:pt idx="0">
                  <c:v>4.2383550799143661</c:v>
                </c:pt>
              </c:numCache>
            </c:numRef>
          </c:xVal>
          <c:yVal>
            <c:numRef>
              <c:f>Mapping!$AN$201</c:f>
              <c:numCache>
                <c:formatCode>_(* #,##0.00_);_(* \(#,##0.00\);_(* "-"??_);_(@_)</c:formatCode>
                <c:ptCount val="1"/>
                <c:pt idx="0">
                  <c:v>6.6516838894192833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Mapping!$AL$202</c:f>
              <c:strCache>
                <c:ptCount val="1"/>
                <c:pt idx="0">
                  <c:v>Pepsi Next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Mapping!$AM$202</c:f>
              <c:numCache>
                <c:formatCode>_(* #,##0.00_);_(* \(#,##0.00\);_(* "-"??_);_(@_)</c:formatCode>
                <c:ptCount val="1"/>
                <c:pt idx="0">
                  <c:v>5.6526345132895219</c:v>
                </c:pt>
              </c:numCache>
            </c:numRef>
          </c:xVal>
          <c:yVal>
            <c:numRef>
              <c:f>Mapping!$AN$202</c:f>
              <c:numCache>
                <c:formatCode>_(* #,##0.00_);_(* \(#,##0.00\);_(* "-"??_);_(@_)</c:formatCode>
                <c:ptCount val="1"/>
                <c:pt idx="0">
                  <c:v>3.6111421823723195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Mapping!$AL$203</c:f>
              <c:strCache>
                <c:ptCount val="1"/>
                <c:pt idx="0">
                  <c:v>Lift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Mapping!$AM$203</c:f>
              <c:numCache>
                <c:formatCode>_(* #,##0.00_);_(* \(#,##0.00\);_(* "-"??_);_(@_)</c:formatCode>
                <c:ptCount val="1"/>
                <c:pt idx="0">
                  <c:v>3.5317873710851484</c:v>
                </c:pt>
              </c:numCache>
            </c:numRef>
          </c:xVal>
          <c:yVal>
            <c:numRef>
              <c:f>Mapping!$AN$203</c:f>
              <c:numCache>
                <c:formatCode>_(* #,##0.00_);_(* \(#,##0.00\);_(* "-"??_);_(@_)</c:formatCode>
                <c:ptCount val="1"/>
                <c:pt idx="0">
                  <c:v>1.6065820187679669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Mapping!$AL$204</c:f>
              <c:strCache>
                <c:ptCount val="1"/>
                <c:pt idx="0">
                  <c:v>Sweet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Mapping!$AM$204</c:f>
              <c:numCache>
                <c:formatCode>_(* #,##0.00_);_(* \(#,##0.00\);_(* "-"??_);_(@_)</c:formatCode>
                <c:ptCount val="1"/>
                <c:pt idx="0">
                  <c:v>2.7223176182947171</c:v>
                </c:pt>
              </c:numCache>
            </c:numRef>
          </c:xVal>
          <c:yVal>
            <c:numRef>
              <c:f>Mapping!$AN$204</c:f>
              <c:numCache>
                <c:formatCode>_(* #,##0.00_);_(* \(#,##0.00\);_(* "-"??_);_(@_)</c:formatCode>
                <c:ptCount val="1"/>
                <c:pt idx="0">
                  <c:v>2.1999886146443939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Mapping!$AL$205</c:f>
              <c:strCache>
                <c:ptCount val="1"/>
                <c:pt idx="0">
                  <c:v>For Kids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Mapping!$AM$205</c:f>
              <c:numCache>
                <c:formatCode>_(* #,##0.00_);_(* \(#,##0.00\);_(* "-"??_);_(@_)</c:formatCode>
                <c:ptCount val="1"/>
                <c:pt idx="0">
                  <c:v>1.4880861275723258</c:v>
                </c:pt>
              </c:numCache>
            </c:numRef>
          </c:xVal>
          <c:yVal>
            <c:numRef>
              <c:f>Mapping!$AN$205</c:f>
              <c:numCache>
                <c:formatCode>_(* #,##0.00_);_(* \(#,##0.00\);_(* "-"??_);_(@_)</c:formatCode>
                <c:ptCount val="1"/>
                <c:pt idx="0">
                  <c:v>3.4206114164382129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Mapping!$AL$206</c:f>
              <c:strCache>
                <c:ptCount val="1"/>
                <c:pt idx="0">
                  <c:v>High caffeine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Mapping!$AM$206</c:f>
              <c:numCache>
                <c:formatCode>_(* #,##0.00_);_(* \(#,##0.00\);_(* "-"??_);_(@_)</c:formatCode>
                <c:ptCount val="1"/>
                <c:pt idx="0">
                  <c:v>7.0617826998407107</c:v>
                </c:pt>
              </c:numCache>
            </c:numRef>
          </c:xVal>
          <c:yVal>
            <c:numRef>
              <c:f>Mapping!$AN$206</c:f>
              <c:numCache>
                <c:formatCode>_(* #,##0.00_);_(* \(#,##0.00\);_(* "-"??_);_(@_)</c:formatCode>
                <c:ptCount val="1"/>
                <c:pt idx="0">
                  <c:v>4.4946683136597345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Mapping!$AL$207</c:f>
              <c:strCache>
                <c:ptCount val="1"/>
                <c:pt idx="0">
                  <c:v>Modern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Mapping!$AM$207</c:f>
              <c:numCache>
                <c:formatCode>_(* #,##0.00_);_(* \(#,##0.00\);_(* "-"??_);_(@_)</c:formatCode>
                <c:ptCount val="1"/>
                <c:pt idx="0">
                  <c:v>6.2016536785098504</c:v>
                </c:pt>
              </c:numCache>
            </c:numRef>
          </c:xVal>
          <c:yVal>
            <c:numRef>
              <c:f>Mapping!$AN$207</c:f>
              <c:numCache>
                <c:formatCode>_(* #,##0.00_);_(* \(#,##0.00\);_(* "-"??_);_(@_)</c:formatCode>
                <c:ptCount val="1"/>
                <c:pt idx="0">
                  <c:v>3.4500981801294275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Mapping!$AL$208</c:f>
              <c:strCache>
                <c:ptCount val="1"/>
                <c:pt idx="0">
                  <c:v>Low in sugar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Mapping!$AM$208</c:f>
              <c:numCache>
                <c:formatCode>_(* #,##0.00_);_(* \(#,##0.00\);_(* "-"??_);_(@_)</c:formatCode>
                <c:ptCount val="1"/>
                <c:pt idx="0">
                  <c:v>6.7374392166809782</c:v>
                </c:pt>
              </c:numCache>
            </c:numRef>
          </c:xVal>
          <c:yVal>
            <c:numRef>
              <c:f>Mapping!$AN$208</c:f>
              <c:numCache>
                <c:formatCode>_(* #,##0.00_);_(* \(#,##0.00\);_(* "-"??_);_(@_)</c:formatCode>
                <c:ptCount val="1"/>
                <c:pt idx="0">
                  <c:v>6.2962438291166931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Mapping!$AL$209</c:f>
              <c:strCache>
                <c:ptCount val="1"/>
                <c:pt idx="0">
                  <c:v>Trusted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Mapping!$AM$209</c:f>
              <c:numCache>
                <c:formatCode>_(* #,##0.00_);_(* \(#,##0.00\);_(* "-"??_);_(@_)</c:formatCode>
                <c:ptCount val="1"/>
                <c:pt idx="0">
                  <c:v>2.9111873731577971</c:v>
                </c:pt>
              </c:numCache>
            </c:numRef>
          </c:xVal>
          <c:yVal>
            <c:numRef>
              <c:f>Mapping!$AN$209</c:f>
              <c:numCache>
                <c:formatCode>_(* #,##0.00_);_(* \(#,##0.00\);_(* "-"??_);_(@_)</c:formatCode>
                <c:ptCount val="1"/>
                <c:pt idx="0">
                  <c:v>5.469494885618059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Mapping!$AL$210</c:f>
              <c:strCache>
                <c:ptCount val="1"/>
                <c:pt idx="0">
                  <c:v>Clear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Mapping!$AM$210</c:f>
              <c:numCache>
                <c:formatCode>_(* #,##0.00_);_(* \(#,##0.00\);_(* "-"??_);_(@_)</c:formatCode>
                <c:ptCount val="1"/>
                <c:pt idx="0">
                  <c:v>1.2632889777214806</c:v>
                </c:pt>
              </c:numCache>
            </c:numRef>
          </c:xVal>
          <c:yVal>
            <c:numRef>
              <c:f>Mapping!$AN$210</c:f>
              <c:numCache>
                <c:formatCode>_(* #,##0.00_);_(* \(#,##0.00\);_(* "-"??_);_(@_)</c:formatCode>
                <c:ptCount val="1"/>
                <c:pt idx="0">
                  <c:v>6.428883806087252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Mapping!$AL$211</c:f>
              <c:strCache>
                <c:ptCount val="1"/>
                <c:pt idx="0">
                  <c:v>Tangy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Mapping!$AM$211</c:f>
              <c:numCache>
                <c:formatCode>_(* #,##0.00_);_(* \(#,##0.00\);_(* "-"??_);_(@_)</c:formatCode>
                <c:ptCount val="1"/>
                <c:pt idx="0">
                  <c:v>4.2957295233844182</c:v>
                </c:pt>
              </c:numCache>
            </c:numRef>
          </c:xVal>
          <c:yVal>
            <c:numRef>
              <c:f>Mapping!$AN$211</c:f>
              <c:numCache>
                <c:formatCode>_(* #,##0.00_);_(* \(#,##0.00\);_(* "-"??_);_(@_)</c:formatCode>
                <c:ptCount val="1"/>
                <c:pt idx="0">
                  <c:v>2.2337317432813242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Mapping!$AL$212</c:f>
              <c:strCache>
                <c:ptCount val="1"/>
                <c:pt idx="0">
                  <c:v>Adult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Mapping!$AM$212</c:f>
              <c:numCache>
                <c:formatCode>_(* #,##0.00_);_(* \(#,##0.00\);_(* "-"??_);_(@_)</c:formatCode>
                <c:ptCount val="1"/>
                <c:pt idx="0">
                  <c:v>4.7454630648414389</c:v>
                </c:pt>
              </c:numCache>
            </c:numRef>
          </c:xVal>
          <c:yVal>
            <c:numRef>
              <c:f>Mapping!$AN$212</c:f>
              <c:numCache>
                <c:formatCode>_(* #,##0.00_);_(* \(#,##0.00\);_(* "-"??_);_(@_)</c:formatCode>
                <c:ptCount val="1"/>
                <c:pt idx="0">
                  <c:v>6.0625055627204274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Mapping!$AL$213</c:f>
              <c:strCache>
                <c:ptCount val="1"/>
                <c:pt idx="0">
                  <c:v>Bitter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Mapping!$AM$213</c:f>
              <c:numCache>
                <c:formatCode>_(* #,##0.00_);_(* \(#,##0.00\);_(* "-"??_);_(@_)</c:formatCode>
                <c:ptCount val="1"/>
                <c:pt idx="0">
                  <c:v>5.8289507346780445</c:v>
                </c:pt>
              </c:numCache>
            </c:numRef>
          </c:xVal>
          <c:yVal>
            <c:numRef>
              <c:f>Mapping!$AN$213</c:f>
              <c:numCache>
                <c:formatCode>_(* #,##0.00_);_(* \(#,##0.00\);_(* "-"??_);_(@_)</c:formatCode>
                <c:ptCount val="1"/>
                <c:pt idx="0">
                  <c:v>7.7166278544193947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Mapping!$AL$214</c:f>
              <c:strCache>
                <c:ptCount val="1"/>
                <c:pt idx="0">
                  <c:v>Friendy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Mapping!$AM$214</c:f>
              <c:numCache>
                <c:formatCode>_(* #,##0.00_);_(* \(#,##0.00\);_(* "-"??_);_(@_)</c:formatCode>
                <c:ptCount val="1"/>
                <c:pt idx="0">
                  <c:v>1.9102532233495451</c:v>
                </c:pt>
              </c:numCache>
            </c:numRef>
          </c:xVal>
          <c:yVal>
            <c:numRef>
              <c:f>Mapping!$AN$214</c:f>
              <c:numCache>
                <c:formatCode>_(* #,##0.00_);_(* \(#,##0.00\);_(* "-"??_);_(@_)</c:formatCode>
                <c:ptCount val="1"/>
                <c:pt idx="0">
                  <c:v>4.432774470147117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Mapping!$AL$215</c:f>
              <c:strCache>
                <c:ptCount val="1"/>
                <c:pt idx="0">
                  <c:v>For diets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Mapping!$AM$215</c:f>
              <c:numCache>
                <c:formatCode>_(* #,##0.00_);_(* \(#,##0.00\);_(* "-"??_);_(@_)</c:formatCode>
                <c:ptCount val="1"/>
                <c:pt idx="0">
                  <c:v>4.4927629854291204</c:v>
                </c:pt>
              </c:numCache>
            </c:numRef>
          </c:xVal>
          <c:yVal>
            <c:numRef>
              <c:f>Mapping!$AN$215</c:f>
              <c:numCache>
                <c:formatCode>_(* #,##0.00_);_(* \(#,##0.00\);_(* "-"??_);_(@_)</c:formatCode>
                <c:ptCount val="1"/>
                <c:pt idx="0">
                  <c:v>7.9999999999999991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5506176"/>
        <c:axId val="155507712"/>
      </c:scatterChart>
      <c:valAx>
        <c:axId val="155506176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155507712"/>
        <c:crosses val="autoZero"/>
        <c:crossBetween val="midCat"/>
      </c:valAx>
      <c:valAx>
        <c:axId val="1555077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555061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67</xdr:row>
      <xdr:rowOff>190500</xdr:rowOff>
    </xdr:from>
    <xdr:to>
      <xdr:col>8</xdr:col>
      <xdr:colOff>485775</xdr:colOff>
      <xdr:row>72</xdr:row>
      <xdr:rowOff>104775</xdr:rowOff>
    </xdr:to>
    <xdr:sp macro="" textlink="">
      <xdr:nvSpPr>
        <xdr:cNvPr id="14" name="Rounded Rectangle 13"/>
        <xdr:cNvSpPr/>
      </xdr:nvSpPr>
      <xdr:spPr>
        <a:xfrm>
          <a:off x="3857625" y="13935075"/>
          <a:ext cx="2800350" cy="9334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42863</xdr:colOff>
      <xdr:row>18</xdr:row>
      <xdr:rowOff>57149</xdr:rowOff>
    </xdr:from>
    <xdr:to>
      <xdr:col>17</xdr:col>
      <xdr:colOff>171453</xdr:colOff>
      <xdr:row>29</xdr:row>
      <xdr:rowOff>185737</xdr:rowOff>
    </xdr:to>
    <xdr:sp macro="" textlink="">
      <xdr:nvSpPr>
        <xdr:cNvPr id="2" name="Curved Up Arrow 1"/>
        <xdr:cNvSpPr/>
      </xdr:nvSpPr>
      <xdr:spPr>
        <a:xfrm rot="16200000">
          <a:off x="10287001" y="4919661"/>
          <a:ext cx="2347913" cy="73819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57150</xdr:colOff>
      <xdr:row>12</xdr:row>
      <xdr:rowOff>147639</xdr:rowOff>
    </xdr:from>
    <xdr:to>
      <xdr:col>17</xdr:col>
      <xdr:colOff>133350</xdr:colOff>
      <xdr:row>15</xdr:row>
      <xdr:rowOff>342900</xdr:rowOff>
    </xdr:to>
    <xdr:sp macro="" textlink="">
      <xdr:nvSpPr>
        <xdr:cNvPr id="3" name="Curved Up Arrow 2"/>
        <xdr:cNvSpPr/>
      </xdr:nvSpPr>
      <xdr:spPr>
        <a:xfrm rot="16200000" flipH="1">
          <a:off x="11003757" y="2821782"/>
          <a:ext cx="890586" cy="68580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1208088</xdr:colOff>
      <xdr:row>9</xdr:row>
      <xdr:rowOff>9525</xdr:rowOff>
    </xdr:from>
    <xdr:to>
      <xdr:col>7</xdr:col>
      <xdr:colOff>457265</xdr:colOff>
      <xdr:row>11</xdr:row>
      <xdr:rowOff>113686</xdr:rowOff>
    </xdr:to>
    <xdr:sp macro="" textlink="">
      <xdr:nvSpPr>
        <xdr:cNvPr id="4" name="Curved Up Arrow 3"/>
        <xdr:cNvSpPr/>
      </xdr:nvSpPr>
      <xdr:spPr>
        <a:xfrm rot="10800000" flipH="1" flipV="1">
          <a:off x="2960688" y="1990725"/>
          <a:ext cx="3059177" cy="494686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153197</xdr:colOff>
      <xdr:row>14</xdr:row>
      <xdr:rowOff>97172</xdr:rowOff>
    </xdr:from>
    <xdr:to>
      <xdr:col>1</xdr:col>
      <xdr:colOff>648497</xdr:colOff>
      <xdr:row>23</xdr:row>
      <xdr:rowOff>64935</xdr:rowOff>
    </xdr:to>
    <xdr:sp macro="" textlink="">
      <xdr:nvSpPr>
        <xdr:cNvPr id="5" name="Curved Up Arrow 4"/>
        <xdr:cNvSpPr/>
      </xdr:nvSpPr>
      <xdr:spPr>
        <a:xfrm rot="15360560" flipH="1" flipV="1">
          <a:off x="64540" y="3862479"/>
          <a:ext cx="1891813" cy="49530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152400</xdr:colOff>
      <xdr:row>38</xdr:row>
      <xdr:rowOff>76201</xdr:rowOff>
    </xdr:from>
    <xdr:to>
      <xdr:col>1</xdr:col>
      <xdr:colOff>581025</xdr:colOff>
      <xdr:row>42</xdr:row>
      <xdr:rowOff>133351</xdr:rowOff>
    </xdr:to>
    <xdr:sp macro="" textlink="">
      <xdr:nvSpPr>
        <xdr:cNvPr id="17" name="Down Arrow 16"/>
        <xdr:cNvSpPr/>
      </xdr:nvSpPr>
      <xdr:spPr>
        <a:xfrm>
          <a:off x="762000" y="8315326"/>
          <a:ext cx="428625" cy="8191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152400</xdr:colOff>
      <xdr:row>46</xdr:row>
      <xdr:rowOff>9525</xdr:rowOff>
    </xdr:from>
    <xdr:to>
      <xdr:col>1</xdr:col>
      <xdr:colOff>581025</xdr:colOff>
      <xdr:row>50</xdr:row>
      <xdr:rowOff>66675</xdr:rowOff>
    </xdr:to>
    <xdr:sp macro="" textlink="">
      <xdr:nvSpPr>
        <xdr:cNvPr id="19" name="Down Arrow 18"/>
        <xdr:cNvSpPr/>
      </xdr:nvSpPr>
      <xdr:spPr>
        <a:xfrm rot="21092585">
          <a:off x="762000" y="9772650"/>
          <a:ext cx="428625" cy="8191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542925</xdr:colOff>
      <xdr:row>53</xdr:row>
      <xdr:rowOff>19050</xdr:rowOff>
    </xdr:from>
    <xdr:to>
      <xdr:col>2</xdr:col>
      <xdr:colOff>66675</xdr:colOff>
      <xdr:row>57</xdr:row>
      <xdr:rowOff>76200</xdr:rowOff>
    </xdr:to>
    <xdr:sp macro="" textlink="">
      <xdr:nvSpPr>
        <xdr:cNvPr id="20" name="Down Arrow 19"/>
        <xdr:cNvSpPr/>
      </xdr:nvSpPr>
      <xdr:spPr>
        <a:xfrm rot="19926780">
          <a:off x="1152525" y="11010900"/>
          <a:ext cx="428625" cy="8286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76200</xdr:colOff>
      <xdr:row>85</xdr:row>
      <xdr:rowOff>47624</xdr:rowOff>
    </xdr:from>
    <xdr:to>
      <xdr:col>11</xdr:col>
      <xdr:colOff>247650</xdr:colOff>
      <xdr:row>111</xdr:row>
      <xdr:rowOff>104775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68</xdr:row>
          <xdr:rowOff>85725</xdr:rowOff>
        </xdr:from>
        <xdr:to>
          <xdr:col>8</xdr:col>
          <xdr:colOff>295275</xdr:colOff>
          <xdr:row>71</xdr:row>
          <xdr:rowOff>171450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Click here to produce and go to your Perceptual Map.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447675</xdr:colOff>
          <xdr:row>98</xdr:row>
          <xdr:rowOff>142875</xdr:rowOff>
        </xdr:from>
        <xdr:to>
          <xdr:col>17</xdr:col>
          <xdr:colOff>581025</xdr:colOff>
          <xdr:row>101</xdr:row>
          <xdr:rowOff>66675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Click here to </a:t>
              </a: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clear all data</a:t>
              </a: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and produce another map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98</xdr:row>
          <xdr:rowOff>123825</xdr:rowOff>
        </xdr:from>
        <xdr:to>
          <xdr:col>14</xdr:col>
          <xdr:colOff>371475</xdr:colOff>
          <xdr:row>101</xdr:row>
          <xdr:rowOff>95250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Click here to</a:t>
              </a: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 go back</a:t>
              </a: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to your data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190500</xdr:colOff>
      <xdr:row>38</xdr:row>
      <xdr:rowOff>85725</xdr:rowOff>
    </xdr:from>
    <xdr:to>
      <xdr:col>3</xdr:col>
      <xdr:colOff>1400175</xdr:colOff>
      <xdr:row>50</xdr:row>
      <xdr:rowOff>133349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220075"/>
          <a:ext cx="1209675" cy="2343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1543050</xdr:colOff>
      <xdr:row>40</xdr:row>
      <xdr:rowOff>9525</xdr:rowOff>
    </xdr:from>
    <xdr:to>
      <xdr:col>5</xdr:col>
      <xdr:colOff>447675</xdr:colOff>
      <xdr:row>52</xdr:row>
      <xdr:rowOff>275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534400"/>
          <a:ext cx="1495425" cy="228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228600</xdr:colOff>
      <xdr:row>38</xdr:row>
      <xdr:rowOff>109303</xdr:rowOff>
    </xdr:from>
    <xdr:to>
      <xdr:col>9</xdr:col>
      <xdr:colOff>548373</xdr:colOff>
      <xdr:row>50</xdr:row>
      <xdr:rowOff>19050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253178"/>
          <a:ext cx="2758173" cy="2205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104775</xdr:colOff>
      <xdr:row>39</xdr:row>
      <xdr:rowOff>0</xdr:rowOff>
    </xdr:from>
    <xdr:to>
      <xdr:col>12</xdr:col>
      <xdr:colOff>560450</xdr:colOff>
      <xdr:row>50</xdr:row>
      <xdr:rowOff>19050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8324850"/>
          <a:ext cx="1674875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885825</xdr:colOff>
      <xdr:row>61</xdr:row>
      <xdr:rowOff>95250</xdr:rowOff>
    </xdr:from>
    <xdr:to>
      <xdr:col>16</xdr:col>
      <xdr:colOff>495300</xdr:colOff>
      <xdr:row>65</xdr:row>
      <xdr:rowOff>185786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2706350"/>
          <a:ext cx="10048875" cy="852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193405</xdr:colOff>
      <xdr:row>58</xdr:row>
      <xdr:rowOff>128294</xdr:rowOff>
    </xdr:from>
    <xdr:to>
      <xdr:col>2</xdr:col>
      <xdr:colOff>136255</xdr:colOff>
      <xdr:row>69</xdr:row>
      <xdr:rowOff>176286</xdr:rowOff>
    </xdr:to>
    <xdr:sp macro="" textlink="">
      <xdr:nvSpPr>
        <xdr:cNvPr id="6" name="Curved Up Arrow 5"/>
        <xdr:cNvSpPr/>
      </xdr:nvSpPr>
      <xdr:spPr>
        <a:xfrm rot="5136658">
          <a:off x="88447" y="12806252"/>
          <a:ext cx="2276842" cy="847725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828675</xdr:colOff>
      <xdr:row>71</xdr:row>
      <xdr:rowOff>19050</xdr:rowOff>
    </xdr:from>
    <xdr:to>
      <xdr:col>3</xdr:col>
      <xdr:colOff>1333500</xdr:colOff>
      <xdr:row>82</xdr:row>
      <xdr:rowOff>180975</xdr:rowOff>
    </xdr:to>
    <xdr:sp macro="" textlink="">
      <xdr:nvSpPr>
        <xdr:cNvPr id="7" name="Down Arrow 6"/>
        <xdr:cNvSpPr/>
      </xdr:nvSpPr>
      <xdr:spPr>
        <a:xfrm>
          <a:off x="2581275" y="14592300"/>
          <a:ext cx="504825" cy="2314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295275</xdr:colOff>
          <xdr:row>24</xdr:row>
          <xdr:rowOff>171450</xdr:rowOff>
        </xdr:from>
        <xdr:to>
          <xdr:col>1</xdr:col>
          <xdr:colOff>800100</xdr:colOff>
          <xdr:row>27</xdr:row>
          <xdr:rowOff>95250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Click here to </a:t>
              </a: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clear all data</a:t>
              </a: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in the table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168</xdr:row>
          <xdr:rowOff>76200</xdr:rowOff>
        </xdr:from>
        <xdr:to>
          <xdr:col>11</xdr:col>
          <xdr:colOff>561975</xdr:colOff>
          <xdr:row>169</xdr:row>
          <xdr:rowOff>28575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When the data is entered, </a:t>
              </a: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click here to copy and paste your data</a:t>
              </a:r>
            </a:p>
          </xdr:txBody>
        </xdr:sp>
        <xdr:clientData fPrintsWithSheet="0"/>
      </xdr:twoCellAnchor>
    </mc:Choice>
    <mc:Fallback/>
  </mc:AlternateContent>
  <xdr:twoCellAnchor>
    <xdr:from>
      <xdr:col>12</xdr:col>
      <xdr:colOff>95250</xdr:colOff>
      <xdr:row>168</xdr:row>
      <xdr:rowOff>57150</xdr:rowOff>
    </xdr:from>
    <xdr:to>
      <xdr:col>13</xdr:col>
      <xdr:colOff>590550</xdr:colOff>
      <xdr:row>169</xdr:row>
      <xdr:rowOff>19050</xdr:rowOff>
    </xdr:to>
    <xdr:sp macro="" textlink="">
      <xdr:nvSpPr>
        <xdr:cNvPr id="8" name="Left Arrow 7"/>
        <xdr:cNvSpPr/>
      </xdr:nvSpPr>
      <xdr:spPr>
        <a:xfrm>
          <a:off x="8705850" y="26765250"/>
          <a:ext cx="1104900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30</xdr:row>
          <xdr:rowOff>47625</xdr:rowOff>
        </xdr:from>
        <xdr:to>
          <xdr:col>3</xdr:col>
          <xdr:colOff>1952625</xdr:colOff>
          <xdr:row>32</xdr:row>
          <xdr:rowOff>19050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If your data is NOT in a 1-9 scale, then </a:t>
              </a: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click here to rescale it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38100</xdr:colOff>
      <xdr:row>30</xdr:row>
      <xdr:rowOff>57150</xdr:rowOff>
    </xdr:from>
    <xdr:to>
      <xdr:col>2</xdr:col>
      <xdr:colOff>95250</xdr:colOff>
      <xdr:row>31</xdr:row>
      <xdr:rowOff>190500</xdr:rowOff>
    </xdr:to>
    <xdr:sp macro="" textlink="">
      <xdr:nvSpPr>
        <xdr:cNvPr id="9" name="Right Arrow 8"/>
        <xdr:cNvSpPr/>
      </xdr:nvSpPr>
      <xdr:spPr>
        <a:xfrm>
          <a:off x="647700" y="6467475"/>
          <a:ext cx="962025" cy="3714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446318</xdr:colOff>
      <xdr:row>34</xdr:row>
      <xdr:rowOff>56109</xdr:rowOff>
    </xdr:from>
    <xdr:to>
      <xdr:col>14</xdr:col>
      <xdr:colOff>493566</xdr:colOff>
      <xdr:row>36</xdr:row>
      <xdr:rowOff>8484</xdr:rowOff>
    </xdr:to>
    <xdr:sp macro="" textlink="">
      <xdr:nvSpPr>
        <xdr:cNvPr id="29" name="Right Arrow 28"/>
        <xdr:cNvSpPr/>
      </xdr:nvSpPr>
      <xdr:spPr>
        <a:xfrm rot="2428664">
          <a:off x="9056918" y="7314159"/>
          <a:ext cx="1266448" cy="390525"/>
        </a:xfrm>
        <a:prstGeom prst="rightArrow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0.02645</cdr:x>
      <cdr:y>0.00969</cdr:y>
    </cdr:from>
    <cdr:to>
      <cdr:x>0.96977</cdr:x>
      <cdr:y>0.07364</cdr:y>
    </cdr:to>
    <cdr:sp macro="" textlink="Mapping!$E$9">
      <cdr:nvSpPr>
        <cdr:cNvPr id="2" name="Rectangle 1"/>
        <cdr:cNvSpPr/>
      </cdr:nvSpPr>
      <cdr:spPr>
        <a:xfrm xmlns:a="http://schemas.openxmlformats.org/drawingml/2006/main">
          <a:off x="200025" y="47626"/>
          <a:ext cx="7134225" cy="3143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fld id="{9F8BE615-4CAC-4323-8D8D-446A3DDB51B7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ctr"/>
            <a:t>Soft Drinks Year One</a:t>
          </a:fld>
          <a:endParaRPr lang="en-US" b="1" i="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youtube.com/watch?v=GlkixO-rXJA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://www.perceptualmaps.com/" TargetMode="External"/><Relationship Id="rId1" Type="http://schemas.openxmlformats.org/officeDocument/2006/relationships/hyperlink" Target="../../../../../Users/Geoff/AppData/Local/www.perceptualmaps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DD267"/>
  <sheetViews>
    <sheetView showGridLines="0" tabSelected="1" zoomScaleNormal="100" workbookViewId="0">
      <selection activeCell="A90" sqref="A90"/>
    </sheetView>
  </sheetViews>
  <sheetFormatPr defaultRowHeight="15" x14ac:dyDescent="0.25"/>
  <cols>
    <col min="1" max="1" width="9.140625" style="1"/>
    <col min="2" max="2" width="13.5703125" style="1" customWidth="1"/>
    <col min="3" max="3" width="3.5703125" style="1" customWidth="1"/>
    <col min="4" max="4" width="29.7109375" style="1" customWidth="1"/>
    <col min="5" max="23" width="9.140625" style="1"/>
    <col min="24" max="25" width="9.140625" style="2" customWidth="1"/>
    <col min="26" max="26" width="9.140625" style="123" customWidth="1"/>
    <col min="27" max="27" width="11.5703125" style="123" customWidth="1"/>
    <col min="28" max="30" width="9.140625" style="123" customWidth="1"/>
    <col min="31" max="31" width="10.42578125" style="123" customWidth="1"/>
    <col min="32" max="32" width="10.5703125" style="123" customWidth="1"/>
    <col min="33" max="33" width="9.85546875" style="123" customWidth="1"/>
    <col min="34" max="34" width="12.7109375" style="123" customWidth="1"/>
    <col min="35" max="36" width="9.140625" style="123" customWidth="1"/>
    <col min="37" max="38" width="10.5703125" style="123" bestFit="1" customWidth="1"/>
    <col min="39" max="41" width="9.5703125" style="123" bestFit="1" customWidth="1"/>
    <col min="42" max="100" width="9.140625" style="123" customWidth="1"/>
    <col min="101" max="106" width="9.140625" style="123"/>
    <col min="107" max="107" width="9.140625" style="4"/>
    <col min="108" max="16384" width="9.140625" style="1"/>
  </cols>
  <sheetData>
    <row r="1" spans="2:108" ht="15.75" thickBot="1" x14ac:dyDescent="0.3"/>
    <row r="2" spans="2:108" ht="29.25" thickBot="1" x14ac:dyDescent="0.5">
      <c r="B2" s="222" t="s">
        <v>10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AJ2" s="124"/>
    </row>
    <row r="3" spans="2:108" ht="15.75" thickBot="1" x14ac:dyDescent="0.3">
      <c r="B3" s="225" t="s">
        <v>81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AJ3" s="124"/>
    </row>
    <row r="4" spans="2:108" ht="15.75" thickBot="1" x14ac:dyDescent="0.3">
      <c r="B4" s="228" t="s">
        <v>82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</row>
    <row r="5" spans="2:108" ht="15.75" thickBot="1" x14ac:dyDescent="0.3">
      <c r="B5" s="164" t="s">
        <v>91</v>
      </c>
      <c r="C5" s="165"/>
      <c r="D5" s="165"/>
      <c r="E5" s="165"/>
      <c r="F5" s="165"/>
      <c r="G5" s="165" t="s">
        <v>92</v>
      </c>
      <c r="H5" s="165"/>
      <c r="I5" s="165"/>
      <c r="J5" s="165"/>
      <c r="K5" s="161" t="s">
        <v>90</v>
      </c>
      <c r="L5" s="162"/>
      <c r="M5" s="162"/>
      <c r="N5" s="162"/>
      <c r="O5" s="162"/>
      <c r="P5" s="163"/>
      <c r="AJ5" s="124"/>
    </row>
    <row r="6" spans="2:108" ht="15.75" thickBot="1" x14ac:dyDescent="0.3">
      <c r="B6" s="157"/>
      <c r="C6" s="237" t="s">
        <v>8</v>
      </c>
      <c r="D6" s="237"/>
      <c r="E6" s="237"/>
      <c r="F6" s="237"/>
      <c r="G6" s="186" t="s">
        <v>9</v>
      </c>
      <c r="H6" s="186"/>
      <c r="I6" s="186"/>
      <c r="J6" s="186"/>
      <c r="K6" s="158" t="s">
        <v>29</v>
      </c>
      <c r="L6" s="158"/>
      <c r="M6" s="158"/>
      <c r="N6" s="158"/>
      <c r="O6" s="159"/>
      <c r="P6" s="160"/>
      <c r="AJ6" s="124"/>
      <c r="AK6" s="124"/>
    </row>
    <row r="7" spans="2:108" x14ac:dyDescent="0.25">
      <c r="B7" s="3" t="s">
        <v>79</v>
      </c>
      <c r="C7" s="6"/>
      <c r="D7" s="6"/>
      <c r="E7" s="6"/>
      <c r="F7" s="6"/>
      <c r="G7" s="7"/>
      <c r="H7" s="7"/>
      <c r="I7" s="7"/>
      <c r="J7" s="7"/>
      <c r="K7" s="8"/>
      <c r="L7" s="8"/>
      <c r="M7" s="8"/>
      <c r="N7" s="8"/>
      <c r="O7" s="8"/>
      <c r="P7" s="8"/>
      <c r="X7" s="9"/>
      <c r="AJ7" s="124"/>
      <c r="AK7" s="124"/>
    </row>
    <row r="8" spans="2:108" ht="15.75" thickBot="1" x14ac:dyDescent="0.3"/>
    <row r="9" spans="2:108" ht="19.5" thickBot="1" x14ac:dyDescent="0.35">
      <c r="B9" s="10" t="s">
        <v>2</v>
      </c>
      <c r="C9" s="195" t="s">
        <v>5</v>
      </c>
      <c r="D9" s="196"/>
      <c r="E9" s="231" t="s">
        <v>89</v>
      </c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</row>
    <row r="10" spans="2:108" ht="15.75" thickBot="1" x14ac:dyDescent="0.3">
      <c r="E10" s="234" t="s">
        <v>6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6"/>
    </row>
    <row r="11" spans="2:108" x14ac:dyDescent="0.25"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X11" s="9"/>
    </row>
    <row r="12" spans="2:108" ht="15.75" thickBot="1" x14ac:dyDescent="0.3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X12" s="9"/>
    </row>
    <row r="13" spans="2:108" ht="19.5" thickBot="1" x14ac:dyDescent="0.35">
      <c r="E13" s="177" t="s">
        <v>22</v>
      </c>
      <c r="F13" s="173"/>
      <c r="G13" s="173"/>
      <c r="H13" s="173" t="s">
        <v>83</v>
      </c>
      <c r="I13" s="173"/>
      <c r="J13" s="173"/>
      <c r="K13" s="173"/>
      <c r="L13" s="173"/>
      <c r="M13" s="173"/>
      <c r="N13" s="173"/>
      <c r="O13" s="173"/>
      <c r="P13" s="174"/>
      <c r="AH13" s="125"/>
      <c r="AI13" s="126">
        <v>1</v>
      </c>
      <c r="AJ13" s="126">
        <f>+AI13</f>
        <v>1</v>
      </c>
      <c r="AK13" s="126">
        <f>+AJ13</f>
        <v>1</v>
      </c>
      <c r="AL13" s="126">
        <f t="shared" ref="AL13:AQ13" si="0">+AK13</f>
        <v>1</v>
      </c>
      <c r="AM13" s="126">
        <f t="shared" si="0"/>
        <v>1</v>
      </c>
      <c r="AN13" s="126">
        <f t="shared" si="0"/>
        <v>1</v>
      </c>
      <c r="AO13" s="126">
        <f t="shared" si="0"/>
        <v>1</v>
      </c>
      <c r="AP13" s="126">
        <f t="shared" si="0"/>
        <v>1</v>
      </c>
      <c r="AQ13" s="126">
        <f t="shared" si="0"/>
        <v>1</v>
      </c>
      <c r="AR13" s="126">
        <f t="shared" ref="AR13:AS13" si="1">+AQ13</f>
        <v>1</v>
      </c>
      <c r="AS13" s="126">
        <f t="shared" si="1"/>
        <v>1</v>
      </c>
      <c r="AT13" s="126">
        <v>2</v>
      </c>
      <c r="AU13" s="126">
        <f t="shared" ref="AU13:AZ13" si="2">+AT13</f>
        <v>2</v>
      </c>
      <c r="AV13" s="126">
        <f t="shared" si="2"/>
        <v>2</v>
      </c>
      <c r="AW13" s="126">
        <f t="shared" si="2"/>
        <v>2</v>
      </c>
      <c r="AX13" s="126">
        <f t="shared" si="2"/>
        <v>2</v>
      </c>
      <c r="AY13" s="126">
        <f t="shared" si="2"/>
        <v>2</v>
      </c>
      <c r="AZ13" s="126">
        <f t="shared" si="2"/>
        <v>2</v>
      </c>
      <c r="BA13" s="126">
        <f t="shared" ref="BA13:BC13" si="3">+AZ13</f>
        <v>2</v>
      </c>
      <c r="BB13" s="126">
        <f t="shared" si="3"/>
        <v>2</v>
      </c>
      <c r="BC13" s="126">
        <f t="shared" si="3"/>
        <v>2</v>
      </c>
      <c r="BD13" s="126">
        <v>3</v>
      </c>
      <c r="BE13" s="126">
        <f t="shared" ref="BE13:BK13" si="4">+BD13</f>
        <v>3</v>
      </c>
      <c r="BF13" s="126">
        <f t="shared" si="4"/>
        <v>3</v>
      </c>
      <c r="BG13" s="126">
        <f t="shared" si="4"/>
        <v>3</v>
      </c>
      <c r="BH13" s="126">
        <f t="shared" si="4"/>
        <v>3</v>
      </c>
      <c r="BI13" s="126">
        <f t="shared" si="4"/>
        <v>3</v>
      </c>
      <c r="BJ13" s="126">
        <f t="shared" si="4"/>
        <v>3</v>
      </c>
      <c r="BK13" s="126">
        <f t="shared" si="4"/>
        <v>3</v>
      </c>
      <c r="BL13" s="126">
        <f t="shared" ref="BL13:BN13" si="5">+BK13</f>
        <v>3</v>
      </c>
      <c r="BM13" s="126">
        <v>4</v>
      </c>
      <c r="BN13" s="126">
        <f t="shared" si="5"/>
        <v>4</v>
      </c>
      <c r="BO13" s="126">
        <f t="shared" ref="BO13:BS13" si="6">+BN13</f>
        <v>4</v>
      </c>
      <c r="BP13" s="126">
        <f t="shared" si="6"/>
        <v>4</v>
      </c>
      <c r="BQ13" s="126">
        <f t="shared" si="6"/>
        <v>4</v>
      </c>
      <c r="BR13" s="126">
        <f t="shared" si="6"/>
        <v>4</v>
      </c>
      <c r="BS13" s="126">
        <f t="shared" si="6"/>
        <v>4</v>
      </c>
      <c r="BT13" s="126">
        <f t="shared" ref="BT13:BV13" si="7">+BS13</f>
        <v>4</v>
      </c>
      <c r="BU13" s="126">
        <v>5</v>
      </c>
      <c r="BV13" s="126">
        <f t="shared" si="7"/>
        <v>5</v>
      </c>
      <c r="BW13" s="126">
        <f t="shared" ref="BW13:CA13" si="8">+BV13</f>
        <v>5</v>
      </c>
      <c r="BX13" s="126">
        <f t="shared" si="8"/>
        <v>5</v>
      </c>
      <c r="BY13" s="126">
        <f t="shared" si="8"/>
        <v>5</v>
      </c>
      <c r="BZ13" s="126">
        <f t="shared" si="8"/>
        <v>5</v>
      </c>
      <c r="CA13" s="126">
        <f t="shared" si="8"/>
        <v>5</v>
      </c>
      <c r="CB13" s="126">
        <v>6</v>
      </c>
      <c r="CC13" s="126">
        <f t="shared" ref="CC13:CG13" si="9">+CB13</f>
        <v>6</v>
      </c>
      <c r="CD13" s="126">
        <f t="shared" si="9"/>
        <v>6</v>
      </c>
      <c r="CE13" s="126">
        <f t="shared" si="9"/>
        <v>6</v>
      </c>
      <c r="CF13" s="126">
        <f t="shared" si="9"/>
        <v>6</v>
      </c>
      <c r="CG13" s="126">
        <f t="shared" si="9"/>
        <v>6</v>
      </c>
      <c r="CH13" s="126">
        <v>7</v>
      </c>
      <c r="CI13" s="126">
        <f t="shared" ref="CI13:CL13" si="10">+CH13</f>
        <v>7</v>
      </c>
      <c r="CJ13" s="126">
        <f t="shared" si="10"/>
        <v>7</v>
      </c>
      <c r="CK13" s="126">
        <f t="shared" si="10"/>
        <v>7</v>
      </c>
      <c r="CL13" s="126">
        <f t="shared" si="10"/>
        <v>7</v>
      </c>
      <c r="CM13" s="126">
        <v>8</v>
      </c>
      <c r="CN13" s="126">
        <f t="shared" ref="CN13:CP13" si="11">+CM13</f>
        <v>8</v>
      </c>
      <c r="CO13" s="126">
        <f t="shared" si="11"/>
        <v>8</v>
      </c>
      <c r="CP13" s="126">
        <f t="shared" si="11"/>
        <v>8</v>
      </c>
      <c r="CQ13" s="126">
        <v>9</v>
      </c>
      <c r="CR13" s="126">
        <f t="shared" ref="CR13:CS13" si="12">+CQ13</f>
        <v>9</v>
      </c>
      <c r="CS13" s="126">
        <f t="shared" si="12"/>
        <v>9</v>
      </c>
      <c r="CT13" s="126">
        <v>10</v>
      </c>
      <c r="CU13" s="126">
        <f t="shared" ref="CU13" si="13">+CT13</f>
        <v>10</v>
      </c>
      <c r="CV13" s="126">
        <v>11</v>
      </c>
      <c r="CW13" s="126"/>
      <c r="CX13" s="126"/>
      <c r="CY13" s="126"/>
    </row>
    <row r="14" spans="2:108" ht="19.5" customHeight="1" thickBot="1" x14ac:dyDescent="0.35">
      <c r="B14" s="10" t="s">
        <v>3</v>
      </c>
      <c r="C14" s="195" t="s">
        <v>0</v>
      </c>
      <c r="D14" s="196"/>
      <c r="E14" s="183" t="s">
        <v>19</v>
      </c>
      <c r="F14" s="184"/>
      <c r="G14" s="184"/>
      <c r="H14" s="184" t="s">
        <v>4</v>
      </c>
      <c r="I14" s="184"/>
      <c r="J14" s="184"/>
      <c r="K14" s="184"/>
      <c r="L14" s="184"/>
      <c r="M14" s="184"/>
      <c r="N14" s="184"/>
      <c r="O14" s="184"/>
      <c r="P14" s="185"/>
      <c r="AH14" s="127"/>
      <c r="AI14" s="126">
        <v>2</v>
      </c>
      <c r="AJ14" s="126">
        <f>+AI14+1</f>
        <v>3</v>
      </c>
      <c r="AK14" s="126">
        <f>+AJ14+1</f>
        <v>4</v>
      </c>
      <c r="AL14" s="126">
        <f t="shared" ref="AL14:AQ14" si="14">+AK14+1</f>
        <v>5</v>
      </c>
      <c r="AM14" s="126">
        <f t="shared" si="14"/>
        <v>6</v>
      </c>
      <c r="AN14" s="126">
        <f t="shared" si="14"/>
        <v>7</v>
      </c>
      <c r="AO14" s="126">
        <f t="shared" si="14"/>
        <v>8</v>
      </c>
      <c r="AP14" s="126">
        <f t="shared" si="14"/>
        <v>9</v>
      </c>
      <c r="AQ14" s="126">
        <f t="shared" si="14"/>
        <v>10</v>
      </c>
      <c r="AR14" s="126">
        <f t="shared" ref="AR14:AS14" si="15">+AQ14+1</f>
        <v>11</v>
      </c>
      <c r="AS14" s="126">
        <f t="shared" si="15"/>
        <v>12</v>
      </c>
      <c r="AT14" s="126">
        <v>3</v>
      </c>
      <c r="AU14" s="126">
        <f t="shared" ref="AU14:AZ14" si="16">+AT14+1</f>
        <v>4</v>
      </c>
      <c r="AV14" s="126">
        <f t="shared" si="16"/>
        <v>5</v>
      </c>
      <c r="AW14" s="126">
        <f t="shared" si="16"/>
        <v>6</v>
      </c>
      <c r="AX14" s="126">
        <f t="shared" si="16"/>
        <v>7</v>
      </c>
      <c r="AY14" s="126">
        <f t="shared" si="16"/>
        <v>8</v>
      </c>
      <c r="AZ14" s="126">
        <f t="shared" si="16"/>
        <v>9</v>
      </c>
      <c r="BA14" s="126">
        <f t="shared" ref="BA14:BC14" si="17">+AZ14+1</f>
        <v>10</v>
      </c>
      <c r="BB14" s="126">
        <f t="shared" si="17"/>
        <v>11</v>
      </c>
      <c r="BC14" s="126">
        <f t="shared" si="17"/>
        <v>12</v>
      </c>
      <c r="BD14" s="126">
        <v>4</v>
      </c>
      <c r="BE14" s="126">
        <f t="shared" ref="BE14:BK14" si="18">+BD14+1</f>
        <v>5</v>
      </c>
      <c r="BF14" s="126">
        <f t="shared" si="18"/>
        <v>6</v>
      </c>
      <c r="BG14" s="126">
        <f t="shared" si="18"/>
        <v>7</v>
      </c>
      <c r="BH14" s="126">
        <f t="shared" si="18"/>
        <v>8</v>
      </c>
      <c r="BI14" s="126">
        <f t="shared" si="18"/>
        <v>9</v>
      </c>
      <c r="BJ14" s="126">
        <f t="shared" si="18"/>
        <v>10</v>
      </c>
      <c r="BK14" s="126">
        <f t="shared" si="18"/>
        <v>11</v>
      </c>
      <c r="BL14" s="126">
        <f t="shared" ref="BL14:BN14" si="19">+BK14+1</f>
        <v>12</v>
      </c>
      <c r="BM14" s="126">
        <v>5</v>
      </c>
      <c r="BN14" s="126">
        <f t="shared" si="19"/>
        <v>6</v>
      </c>
      <c r="BO14" s="126">
        <f t="shared" ref="BO14:BS14" si="20">+BN14+1</f>
        <v>7</v>
      </c>
      <c r="BP14" s="126">
        <f t="shared" si="20"/>
        <v>8</v>
      </c>
      <c r="BQ14" s="126">
        <f t="shared" si="20"/>
        <v>9</v>
      </c>
      <c r="BR14" s="126">
        <f t="shared" si="20"/>
        <v>10</v>
      </c>
      <c r="BS14" s="126">
        <f t="shared" si="20"/>
        <v>11</v>
      </c>
      <c r="BT14" s="126">
        <f t="shared" ref="BT14:BV14" si="21">+BS14+1</f>
        <v>12</v>
      </c>
      <c r="BU14" s="126">
        <v>6</v>
      </c>
      <c r="BV14" s="126">
        <f t="shared" si="21"/>
        <v>7</v>
      </c>
      <c r="BW14" s="126">
        <f t="shared" ref="BW14:CA14" si="22">+BV14+1</f>
        <v>8</v>
      </c>
      <c r="BX14" s="126">
        <f t="shared" si="22"/>
        <v>9</v>
      </c>
      <c r="BY14" s="126">
        <f t="shared" si="22"/>
        <v>10</v>
      </c>
      <c r="BZ14" s="126">
        <f t="shared" si="22"/>
        <v>11</v>
      </c>
      <c r="CA14" s="126">
        <f t="shared" si="22"/>
        <v>12</v>
      </c>
      <c r="CB14" s="126">
        <v>7</v>
      </c>
      <c r="CC14" s="126">
        <f t="shared" ref="CC14:CG14" si="23">+CB14+1</f>
        <v>8</v>
      </c>
      <c r="CD14" s="126">
        <f t="shared" si="23"/>
        <v>9</v>
      </c>
      <c r="CE14" s="126">
        <f t="shared" si="23"/>
        <v>10</v>
      </c>
      <c r="CF14" s="126">
        <f t="shared" si="23"/>
        <v>11</v>
      </c>
      <c r="CG14" s="126">
        <f t="shared" si="23"/>
        <v>12</v>
      </c>
      <c r="CH14" s="126">
        <v>8</v>
      </c>
      <c r="CI14" s="126">
        <f t="shared" ref="CI14:CL14" si="24">+CH14+1</f>
        <v>9</v>
      </c>
      <c r="CJ14" s="126">
        <f t="shared" si="24"/>
        <v>10</v>
      </c>
      <c r="CK14" s="126">
        <f t="shared" si="24"/>
        <v>11</v>
      </c>
      <c r="CL14" s="126">
        <f t="shared" si="24"/>
        <v>12</v>
      </c>
      <c r="CM14" s="126">
        <v>9</v>
      </c>
      <c r="CN14" s="126">
        <f t="shared" ref="CN14:CP14" si="25">+CM14+1</f>
        <v>10</v>
      </c>
      <c r="CO14" s="126">
        <f t="shared" si="25"/>
        <v>11</v>
      </c>
      <c r="CP14" s="126">
        <f t="shared" si="25"/>
        <v>12</v>
      </c>
      <c r="CQ14" s="126">
        <v>10</v>
      </c>
      <c r="CR14" s="126">
        <f t="shared" ref="CR14:CS14" si="26">+CQ14+1</f>
        <v>11</v>
      </c>
      <c r="CS14" s="126">
        <f t="shared" si="26"/>
        <v>12</v>
      </c>
      <c r="CT14" s="126">
        <v>11</v>
      </c>
      <c r="CU14" s="126">
        <f t="shared" ref="CU14" si="27">+CT14+1</f>
        <v>12</v>
      </c>
      <c r="CV14" s="126">
        <v>12</v>
      </c>
      <c r="CW14" s="126"/>
      <c r="CX14" s="126"/>
      <c r="CY14" s="126"/>
      <c r="DB14" s="126"/>
      <c r="DC14" s="12"/>
      <c r="DD14" s="13"/>
    </row>
    <row r="15" spans="2:108" x14ac:dyDescent="0.25">
      <c r="C15" s="187" t="s">
        <v>18</v>
      </c>
      <c r="D15" s="188"/>
      <c r="E15" s="14">
        <v>1</v>
      </c>
      <c r="F15" s="15">
        <v>2</v>
      </c>
      <c r="G15" s="15">
        <v>3</v>
      </c>
      <c r="H15" s="15">
        <v>4</v>
      </c>
      <c r="I15" s="15">
        <v>5</v>
      </c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6">
        <v>12</v>
      </c>
      <c r="AI15" s="128"/>
      <c r="DB15" s="126"/>
      <c r="DC15" s="17"/>
      <c r="DD15" s="17"/>
    </row>
    <row r="16" spans="2:108" ht="30.75" customHeight="1" thickBot="1" x14ac:dyDescent="0.3">
      <c r="C16" s="189" t="s">
        <v>1</v>
      </c>
      <c r="D16" s="190"/>
      <c r="E16" s="18" t="s">
        <v>44</v>
      </c>
      <c r="F16" s="18" t="s">
        <v>45</v>
      </c>
      <c r="G16" s="18" t="s">
        <v>46</v>
      </c>
      <c r="H16" s="18" t="s">
        <v>47</v>
      </c>
      <c r="I16" s="18" t="s">
        <v>48</v>
      </c>
      <c r="J16" s="18" t="s">
        <v>37</v>
      </c>
      <c r="K16" s="18" t="s">
        <v>50</v>
      </c>
      <c r="L16" s="18" t="s">
        <v>56</v>
      </c>
      <c r="M16" s="18" t="s">
        <v>57</v>
      </c>
      <c r="N16" s="18" t="s">
        <v>58</v>
      </c>
      <c r="O16" s="18" t="s">
        <v>80</v>
      </c>
      <c r="P16" s="19" t="s">
        <v>60</v>
      </c>
      <c r="DD16" s="4"/>
    </row>
    <row r="17" spans="3:108" x14ac:dyDescent="0.25">
      <c r="C17" s="20">
        <v>1</v>
      </c>
      <c r="D17" s="21" t="s">
        <v>38</v>
      </c>
      <c r="E17" s="22">
        <v>6</v>
      </c>
      <c r="F17" s="22">
        <v>5</v>
      </c>
      <c r="G17" s="22">
        <v>7</v>
      </c>
      <c r="H17" s="22">
        <v>5</v>
      </c>
      <c r="I17" s="22">
        <v>3</v>
      </c>
      <c r="J17" s="22">
        <v>9</v>
      </c>
      <c r="K17" s="22">
        <v>1</v>
      </c>
      <c r="L17" s="22">
        <v>5</v>
      </c>
      <c r="M17" s="22">
        <v>7</v>
      </c>
      <c r="N17" s="22">
        <v>2</v>
      </c>
      <c r="O17" s="22">
        <v>5</v>
      </c>
      <c r="P17" s="23">
        <v>2</v>
      </c>
      <c r="AE17" s="129"/>
      <c r="AF17" s="128"/>
      <c r="AH17" s="130">
        <v>2</v>
      </c>
      <c r="AI17" s="124">
        <f>IFERROR(IF(AND(HLOOKUP(AI$13,brand_data,$AH17)&gt;0.5,HLOOKUP(AI$14,brand_data,$AH17)&gt;0.5),SQRT(((HLOOKUP(AI$13,brand_data,$AH17)-HLOOKUP(AI$14,brand_data,$AH17)))^2),""),"")</f>
        <v>1</v>
      </c>
      <c r="AJ17" s="124">
        <f t="shared" ref="AI17:AR28" si="28">IFERROR(IF(AND(HLOOKUP(AJ$13,brand_data,$AH17)&gt;0.5,HLOOKUP(AJ$14,brand_data,$AH17)&gt;0.5),SQRT(((HLOOKUP(AJ$13,brand_data,$AH17)-HLOOKUP(AJ$14,brand_data,$AH17)))^2),""),"")</f>
        <v>1</v>
      </c>
      <c r="AK17" s="124">
        <f t="shared" si="28"/>
        <v>1</v>
      </c>
      <c r="AL17" s="124">
        <f t="shared" si="28"/>
        <v>3</v>
      </c>
      <c r="AM17" s="124">
        <f t="shared" si="28"/>
        <v>3</v>
      </c>
      <c r="AN17" s="124">
        <f t="shared" si="28"/>
        <v>5</v>
      </c>
      <c r="AO17" s="124">
        <f t="shared" si="28"/>
        <v>1</v>
      </c>
      <c r="AP17" s="124">
        <f t="shared" si="28"/>
        <v>1</v>
      </c>
      <c r="AQ17" s="124">
        <f t="shared" si="28"/>
        <v>4</v>
      </c>
      <c r="AR17" s="124">
        <f t="shared" si="28"/>
        <v>1</v>
      </c>
      <c r="AS17" s="124">
        <f t="shared" ref="AS17:BB28" si="29">IFERROR(IF(AND(HLOOKUP(AS$13,brand_data,$AH17)&gt;0.5,HLOOKUP(AS$14,brand_data,$AH17)&gt;0.5),SQRT(((HLOOKUP(AS$13,brand_data,$AH17)-HLOOKUP(AS$14,brand_data,$AH17)))^2),""),"")</f>
        <v>4</v>
      </c>
      <c r="AT17" s="124">
        <f t="shared" si="29"/>
        <v>2</v>
      </c>
      <c r="AU17" s="124">
        <f t="shared" si="29"/>
        <v>0</v>
      </c>
      <c r="AV17" s="124">
        <f t="shared" si="29"/>
        <v>2</v>
      </c>
      <c r="AW17" s="124">
        <f t="shared" si="29"/>
        <v>4</v>
      </c>
      <c r="AX17" s="124">
        <f t="shared" si="29"/>
        <v>4</v>
      </c>
      <c r="AY17" s="124">
        <f t="shared" si="29"/>
        <v>0</v>
      </c>
      <c r="AZ17" s="124">
        <f t="shared" si="29"/>
        <v>2</v>
      </c>
      <c r="BA17" s="124">
        <f t="shared" si="29"/>
        <v>3</v>
      </c>
      <c r="BB17" s="124">
        <f t="shared" si="29"/>
        <v>0</v>
      </c>
      <c r="BC17" s="124">
        <f t="shared" ref="BC17:BL28" si="30">IFERROR(IF(AND(HLOOKUP(BC$13,brand_data,$AH17)&gt;0.5,HLOOKUP(BC$14,brand_data,$AH17)&gt;0.5),SQRT(((HLOOKUP(BC$13,brand_data,$AH17)-HLOOKUP(BC$14,brand_data,$AH17)))^2),""),"")</f>
        <v>3</v>
      </c>
      <c r="BD17" s="124">
        <f t="shared" si="30"/>
        <v>2</v>
      </c>
      <c r="BE17" s="124">
        <f t="shared" si="30"/>
        <v>4</v>
      </c>
      <c r="BF17" s="124">
        <f t="shared" si="30"/>
        <v>2</v>
      </c>
      <c r="BG17" s="124">
        <f t="shared" si="30"/>
        <v>6</v>
      </c>
      <c r="BH17" s="124">
        <f t="shared" si="30"/>
        <v>2</v>
      </c>
      <c r="BI17" s="124">
        <f t="shared" si="30"/>
        <v>0</v>
      </c>
      <c r="BJ17" s="124">
        <f t="shared" si="30"/>
        <v>5</v>
      </c>
      <c r="BK17" s="124">
        <f t="shared" si="30"/>
        <v>2</v>
      </c>
      <c r="BL17" s="124">
        <f t="shared" si="30"/>
        <v>5</v>
      </c>
      <c r="BM17" s="124">
        <f t="shared" ref="BM17:BV28" si="31">IFERROR(IF(AND(HLOOKUP(BM$13,brand_data,$AH17)&gt;0.5,HLOOKUP(BM$14,brand_data,$AH17)&gt;0.5),SQRT(((HLOOKUP(BM$13,brand_data,$AH17)-HLOOKUP(BM$14,brand_data,$AH17)))^2),""),"")</f>
        <v>2</v>
      </c>
      <c r="BN17" s="124">
        <f t="shared" si="31"/>
        <v>4</v>
      </c>
      <c r="BO17" s="124">
        <f t="shared" si="31"/>
        <v>4</v>
      </c>
      <c r="BP17" s="124">
        <f t="shared" si="31"/>
        <v>0</v>
      </c>
      <c r="BQ17" s="124">
        <f t="shared" si="31"/>
        <v>2</v>
      </c>
      <c r="BR17" s="124">
        <f t="shared" si="31"/>
        <v>3</v>
      </c>
      <c r="BS17" s="124">
        <f t="shared" si="31"/>
        <v>0</v>
      </c>
      <c r="BT17" s="124">
        <f t="shared" si="31"/>
        <v>3</v>
      </c>
      <c r="BU17" s="124">
        <f t="shared" si="31"/>
        <v>6</v>
      </c>
      <c r="BV17" s="124">
        <f t="shared" si="31"/>
        <v>2</v>
      </c>
      <c r="BW17" s="124">
        <f t="shared" ref="BW17:CF28" si="32">IFERROR(IF(AND(HLOOKUP(BW$13,brand_data,$AH17)&gt;0.5,HLOOKUP(BW$14,brand_data,$AH17)&gt;0.5),SQRT(((HLOOKUP(BW$13,brand_data,$AH17)-HLOOKUP(BW$14,brand_data,$AH17)))^2),""),"")</f>
        <v>2</v>
      </c>
      <c r="BX17" s="124">
        <f t="shared" si="32"/>
        <v>4</v>
      </c>
      <c r="BY17" s="124">
        <f t="shared" si="32"/>
        <v>1</v>
      </c>
      <c r="BZ17" s="124">
        <f t="shared" si="32"/>
        <v>2</v>
      </c>
      <c r="CA17" s="124">
        <f t="shared" si="32"/>
        <v>1</v>
      </c>
      <c r="CB17" s="124">
        <f t="shared" si="32"/>
        <v>8</v>
      </c>
      <c r="CC17" s="124">
        <f t="shared" si="32"/>
        <v>4</v>
      </c>
      <c r="CD17" s="124">
        <f t="shared" si="32"/>
        <v>2</v>
      </c>
      <c r="CE17" s="124">
        <f t="shared" si="32"/>
        <v>7</v>
      </c>
      <c r="CF17" s="124">
        <f t="shared" si="32"/>
        <v>4</v>
      </c>
      <c r="CG17" s="124">
        <f t="shared" ref="CG17:CP28" si="33">IFERROR(IF(AND(HLOOKUP(CG$13,brand_data,$AH17)&gt;0.5,HLOOKUP(CG$14,brand_data,$AH17)&gt;0.5),SQRT(((HLOOKUP(CG$13,brand_data,$AH17)-HLOOKUP(CG$14,brand_data,$AH17)))^2),""),"")</f>
        <v>7</v>
      </c>
      <c r="CH17" s="124">
        <f t="shared" si="33"/>
        <v>4</v>
      </c>
      <c r="CI17" s="124">
        <f t="shared" si="33"/>
        <v>6</v>
      </c>
      <c r="CJ17" s="124">
        <f t="shared" si="33"/>
        <v>1</v>
      </c>
      <c r="CK17" s="124">
        <f t="shared" si="33"/>
        <v>4</v>
      </c>
      <c r="CL17" s="124">
        <f t="shared" si="33"/>
        <v>1</v>
      </c>
      <c r="CM17" s="124">
        <f t="shared" si="33"/>
        <v>2</v>
      </c>
      <c r="CN17" s="124">
        <f t="shared" si="33"/>
        <v>3</v>
      </c>
      <c r="CO17" s="124">
        <f t="shared" si="33"/>
        <v>0</v>
      </c>
      <c r="CP17" s="124">
        <f t="shared" si="33"/>
        <v>3</v>
      </c>
      <c r="CQ17" s="124">
        <f t="shared" ref="CQ17:CV28" si="34">IFERROR(IF(AND(HLOOKUP(CQ$13,brand_data,$AH17)&gt;0.5,HLOOKUP(CQ$14,brand_data,$AH17)&gt;0.5),SQRT(((HLOOKUP(CQ$13,brand_data,$AH17)-HLOOKUP(CQ$14,brand_data,$AH17)))^2),""),"")</f>
        <v>5</v>
      </c>
      <c r="CR17" s="124">
        <f t="shared" si="34"/>
        <v>2</v>
      </c>
      <c r="CS17" s="124">
        <f t="shared" si="34"/>
        <v>5</v>
      </c>
      <c r="CT17" s="124">
        <f t="shared" si="34"/>
        <v>3</v>
      </c>
      <c r="CU17" s="124">
        <f t="shared" si="34"/>
        <v>0</v>
      </c>
      <c r="CV17" s="124">
        <f t="shared" si="34"/>
        <v>3</v>
      </c>
      <c r="CW17" s="124"/>
      <c r="CX17" s="124"/>
      <c r="CY17" s="124"/>
      <c r="DD17" s="4"/>
    </row>
    <row r="18" spans="3:108" x14ac:dyDescent="0.25">
      <c r="C18" s="20">
        <v>2</v>
      </c>
      <c r="D18" s="21" t="s">
        <v>39</v>
      </c>
      <c r="E18" s="22">
        <v>9</v>
      </c>
      <c r="F18" s="22">
        <v>6</v>
      </c>
      <c r="G18" s="22">
        <v>7</v>
      </c>
      <c r="H18" s="22">
        <v>7</v>
      </c>
      <c r="I18" s="22">
        <v>1</v>
      </c>
      <c r="J18" s="22">
        <v>7</v>
      </c>
      <c r="K18" s="22">
        <v>1</v>
      </c>
      <c r="L18" s="22">
        <v>5</v>
      </c>
      <c r="M18" s="22">
        <v>6</v>
      </c>
      <c r="N18" s="22">
        <v>1</v>
      </c>
      <c r="O18" s="22">
        <v>6</v>
      </c>
      <c r="P18" s="23">
        <v>1</v>
      </c>
      <c r="AE18" s="129"/>
      <c r="AF18" s="128"/>
      <c r="AH18" s="130">
        <f>+AH17+1</f>
        <v>3</v>
      </c>
      <c r="AI18" s="124">
        <f t="shared" si="28"/>
        <v>3</v>
      </c>
      <c r="AJ18" s="124">
        <f t="shared" si="28"/>
        <v>2</v>
      </c>
      <c r="AK18" s="124">
        <f t="shared" si="28"/>
        <v>2</v>
      </c>
      <c r="AL18" s="124">
        <f t="shared" si="28"/>
        <v>8</v>
      </c>
      <c r="AM18" s="124">
        <f t="shared" si="28"/>
        <v>2</v>
      </c>
      <c r="AN18" s="124">
        <f t="shared" si="28"/>
        <v>8</v>
      </c>
      <c r="AO18" s="124">
        <f t="shared" si="28"/>
        <v>4</v>
      </c>
      <c r="AP18" s="124">
        <f t="shared" si="28"/>
        <v>3</v>
      </c>
      <c r="AQ18" s="124">
        <f t="shared" si="28"/>
        <v>8</v>
      </c>
      <c r="AR18" s="124">
        <f t="shared" si="28"/>
        <v>3</v>
      </c>
      <c r="AS18" s="124">
        <f t="shared" si="29"/>
        <v>8</v>
      </c>
      <c r="AT18" s="124">
        <f t="shared" si="29"/>
        <v>1</v>
      </c>
      <c r="AU18" s="124">
        <f t="shared" si="29"/>
        <v>1</v>
      </c>
      <c r="AV18" s="124">
        <f t="shared" si="29"/>
        <v>5</v>
      </c>
      <c r="AW18" s="124">
        <f t="shared" si="29"/>
        <v>1</v>
      </c>
      <c r="AX18" s="124">
        <f t="shared" si="29"/>
        <v>5</v>
      </c>
      <c r="AY18" s="124">
        <f t="shared" si="29"/>
        <v>1</v>
      </c>
      <c r="AZ18" s="124">
        <f t="shared" si="29"/>
        <v>0</v>
      </c>
      <c r="BA18" s="124">
        <f t="shared" si="29"/>
        <v>5</v>
      </c>
      <c r="BB18" s="124">
        <f t="shared" si="29"/>
        <v>0</v>
      </c>
      <c r="BC18" s="124">
        <f t="shared" si="30"/>
        <v>5</v>
      </c>
      <c r="BD18" s="124">
        <f t="shared" si="30"/>
        <v>0</v>
      </c>
      <c r="BE18" s="124">
        <f t="shared" si="30"/>
        <v>6</v>
      </c>
      <c r="BF18" s="124">
        <f t="shared" si="30"/>
        <v>0</v>
      </c>
      <c r="BG18" s="124">
        <f t="shared" si="30"/>
        <v>6</v>
      </c>
      <c r="BH18" s="124">
        <f t="shared" si="30"/>
        <v>2</v>
      </c>
      <c r="BI18" s="124">
        <f t="shared" si="30"/>
        <v>1</v>
      </c>
      <c r="BJ18" s="124">
        <f t="shared" si="30"/>
        <v>6</v>
      </c>
      <c r="BK18" s="124">
        <f t="shared" si="30"/>
        <v>1</v>
      </c>
      <c r="BL18" s="124">
        <f t="shared" si="30"/>
        <v>6</v>
      </c>
      <c r="BM18" s="124">
        <f t="shared" si="31"/>
        <v>6</v>
      </c>
      <c r="BN18" s="124">
        <f t="shared" si="31"/>
        <v>0</v>
      </c>
      <c r="BO18" s="124">
        <f t="shared" si="31"/>
        <v>6</v>
      </c>
      <c r="BP18" s="124">
        <f t="shared" si="31"/>
        <v>2</v>
      </c>
      <c r="BQ18" s="124">
        <f t="shared" si="31"/>
        <v>1</v>
      </c>
      <c r="BR18" s="124">
        <f t="shared" si="31"/>
        <v>6</v>
      </c>
      <c r="BS18" s="124">
        <f t="shared" si="31"/>
        <v>1</v>
      </c>
      <c r="BT18" s="124">
        <f t="shared" si="31"/>
        <v>6</v>
      </c>
      <c r="BU18" s="124">
        <f t="shared" si="31"/>
        <v>6</v>
      </c>
      <c r="BV18" s="124">
        <f t="shared" si="31"/>
        <v>0</v>
      </c>
      <c r="BW18" s="124">
        <f t="shared" si="32"/>
        <v>4</v>
      </c>
      <c r="BX18" s="124">
        <f t="shared" si="32"/>
        <v>5</v>
      </c>
      <c r="BY18" s="124">
        <f t="shared" si="32"/>
        <v>0</v>
      </c>
      <c r="BZ18" s="124">
        <f t="shared" si="32"/>
        <v>5</v>
      </c>
      <c r="CA18" s="124">
        <f t="shared" si="32"/>
        <v>0</v>
      </c>
      <c r="CB18" s="124">
        <f t="shared" si="32"/>
        <v>6</v>
      </c>
      <c r="CC18" s="124">
        <f t="shared" si="32"/>
        <v>2</v>
      </c>
      <c r="CD18" s="124">
        <f t="shared" si="32"/>
        <v>1</v>
      </c>
      <c r="CE18" s="124">
        <f t="shared" si="32"/>
        <v>6</v>
      </c>
      <c r="CF18" s="124">
        <f t="shared" si="32"/>
        <v>1</v>
      </c>
      <c r="CG18" s="124">
        <f t="shared" si="33"/>
        <v>6</v>
      </c>
      <c r="CH18" s="124">
        <f t="shared" si="33"/>
        <v>4</v>
      </c>
      <c r="CI18" s="124">
        <f t="shared" si="33"/>
        <v>5</v>
      </c>
      <c r="CJ18" s="124">
        <f t="shared" si="33"/>
        <v>0</v>
      </c>
      <c r="CK18" s="124">
        <f t="shared" si="33"/>
        <v>5</v>
      </c>
      <c r="CL18" s="124">
        <f t="shared" si="33"/>
        <v>0</v>
      </c>
      <c r="CM18" s="124">
        <f t="shared" si="33"/>
        <v>1</v>
      </c>
      <c r="CN18" s="124">
        <f t="shared" si="33"/>
        <v>4</v>
      </c>
      <c r="CO18" s="124">
        <f t="shared" si="33"/>
        <v>1</v>
      </c>
      <c r="CP18" s="124">
        <f t="shared" si="33"/>
        <v>4</v>
      </c>
      <c r="CQ18" s="124">
        <f t="shared" si="34"/>
        <v>5</v>
      </c>
      <c r="CR18" s="124">
        <f t="shared" si="34"/>
        <v>0</v>
      </c>
      <c r="CS18" s="124">
        <f t="shared" si="34"/>
        <v>5</v>
      </c>
      <c r="CT18" s="124">
        <f t="shared" si="34"/>
        <v>5</v>
      </c>
      <c r="CU18" s="124">
        <f t="shared" si="34"/>
        <v>0</v>
      </c>
      <c r="CV18" s="124">
        <f t="shared" si="34"/>
        <v>5</v>
      </c>
      <c r="CW18" s="124"/>
      <c r="CX18" s="124"/>
      <c r="CY18" s="124"/>
      <c r="DA18" s="131"/>
      <c r="DB18" s="132"/>
      <c r="DC18" s="27"/>
      <c r="DD18" s="27"/>
    </row>
    <row r="19" spans="3:108" x14ac:dyDescent="0.25">
      <c r="C19" s="20">
        <v>3</v>
      </c>
      <c r="D19" s="21" t="s">
        <v>40</v>
      </c>
      <c r="E19" s="22">
        <v>8</v>
      </c>
      <c r="F19" s="22">
        <v>9</v>
      </c>
      <c r="G19" s="22">
        <v>2</v>
      </c>
      <c r="H19" s="22">
        <v>3</v>
      </c>
      <c r="I19" s="22">
        <v>1</v>
      </c>
      <c r="J19" s="22">
        <v>5</v>
      </c>
      <c r="K19" s="22">
        <v>4</v>
      </c>
      <c r="L19" s="22">
        <v>7</v>
      </c>
      <c r="M19" s="22">
        <v>2</v>
      </c>
      <c r="N19" s="22">
        <v>1</v>
      </c>
      <c r="O19" s="22">
        <v>6</v>
      </c>
      <c r="P19" s="23">
        <v>1</v>
      </c>
      <c r="AE19" s="128"/>
      <c r="AF19" s="129"/>
      <c r="AH19" s="130">
        <f t="shared" ref="AH19:AH28" si="35">+AH18+1</f>
        <v>4</v>
      </c>
      <c r="AI19" s="124">
        <f t="shared" si="28"/>
        <v>1</v>
      </c>
      <c r="AJ19" s="124">
        <f t="shared" si="28"/>
        <v>6</v>
      </c>
      <c r="AK19" s="124">
        <f t="shared" si="28"/>
        <v>5</v>
      </c>
      <c r="AL19" s="124">
        <f t="shared" si="28"/>
        <v>7</v>
      </c>
      <c r="AM19" s="124">
        <f t="shared" si="28"/>
        <v>3</v>
      </c>
      <c r="AN19" s="124">
        <f t="shared" si="28"/>
        <v>4</v>
      </c>
      <c r="AO19" s="124">
        <f t="shared" si="28"/>
        <v>1</v>
      </c>
      <c r="AP19" s="124">
        <f t="shared" si="28"/>
        <v>6</v>
      </c>
      <c r="AQ19" s="124">
        <f t="shared" si="28"/>
        <v>7</v>
      </c>
      <c r="AR19" s="124">
        <f t="shared" si="28"/>
        <v>2</v>
      </c>
      <c r="AS19" s="124">
        <f t="shared" si="29"/>
        <v>7</v>
      </c>
      <c r="AT19" s="124">
        <f t="shared" si="29"/>
        <v>7</v>
      </c>
      <c r="AU19" s="124">
        <f t="shared" si="29"/>
        <v>6</v>
      </c>
      <c r="AV19" s="124">
        <f t="shared" si="29"/>
        <v>8</v>
      </c>
      <c r="AW19" s="124">
        <f t="shared" si="29"/>
        <v>4</v>
      </c>
      <c r="AX19" s="124">
        <f t="shared" si="29"/>
        <v>5</v>
      </c>
      <c r="AY19" s="124">
        <f t="shared" si="29"/>
        <v>2</v>
      </c>
      <c r="AZ19" s="124">
        <f t="shared" si="29"/>
        <v>7</v>
      </c>
      <c r="BA19" s="124">
        <f t="shared" si="29"/>
        <v>8</v>
      </c>
      <c r="BB19" s="124">
        <f t="shared" si="29"/>
        <v>3</v>
      </c>
      <c r="BC19" s="124">
        <f t="shared" si="30"/>
        <v>8</v>
      </c>
      <c r="BD19" s="124">
        <f t="shared" si="30"/>
        <v>1</v>
      </c>
      <c r="BE19" s="124">
        <f t="shared" si="30"/>
        <v>1</v>
      </c>
      <c r="BF19" s="124">
        <f t="shared" si="30"/>
        <v>3</v>
      </c>
      <c r="BG19" s="124">
        <f t="shared" si="30"/>
        <v>2</v>
      </c>
      <c r="BH19" s="124">
        <f t="shared" si="30"/>
        <v>5</v>
      </c>
      <c r="BI19" s="124">
        <f t="shared" si="30"/>
        <v>0</v>
      </c>
      <c r="BJ19" s="124">
        <f t="shared" si="30"/>
        <v>1</v>
      </c>
      <c r="BK19" s="124">
        <f t="shared" si="30"/>
        <v>4</v>
      </c>
      <c r="BL19" s="124">
        <f t="shared" si="30"/>
        <v>1</v>
      </c>
      <c r="BM19" s="124">
        <f t="shared" si="31"/>
        <v>2</v>
      </c>
      <c r="BN19" s="124">
        <f t="shared" si="31"/>
        <v>2</v>
      </c>
      <c r="BO19" s="124">
        <f t="shared" si="31"/>
        <v>1</v>
      </c>
      <c r="BP19" s="124">
        <f t="shared" si="31"/>
        <v>4</v>
      </c>
      <c r="BQ19" s="124">
        <f t="shared" si="31"/>
        <v>1</v>
      </c>
      <c r="BR19" s="124">
        <f t="shared" si="31"/>
        <v>2</v>
      </c>
      <c r="BS19" s="124">
        <f t="shared" si="31"/>
        <v>3</v>
      </c>
      <c r="BT19" s="124">
        <f t="shared" si="31"/>
        <v>2</v>
      </c>
      <c r="BU19" s="124">
        <f t="shared" si="31"/>
        <v>4</v>
      </c>
      <c r="BV19" s="124">
        <f t="shared" si="31"/>
        <v>3</v>
      </c>
      <c r="BW19" s="124">
        <f t="shared" si="32"/>
        <v>6</v>
      </c>
      <c r="BX19" s="124">
        <f t="shared" si="32"/>
        <v>1</v>
      </c>
      <c r="BY19" s="124">
        <f t="shared" si="32"/>
        <v>0</v>
      </c>
      <c r="BZ19" s="124">
        <f t="shared" si="32"/>
        <v>5</v>
      </c>
      <c r="CA19" s="124">
        <f t="shared" si="32"/>
        <v>0</v>
      </c>
      <c r="CB19" s="124">
        <f t="shared" si="32"/>
        <v>1</v>
      </c>
      <c r="CC19" s="124">
        <f t="shared" si="32"/>
        <v>2</v>
      </c>
      <c r="CD19" s="124">
        <f t="shared" si="32"/>
        <v>3</v>
      </c>
      <c r="CE19" s="124">
        <f t="shared" si="32"/>
        <v>4</v>
      </c>
      <c r="CF19" s="124">
        <f t="shared" si="32"/>
        <v>1</v>
      </c>
      <c r="CG19" s="124">
        <f t="shared" si="33"/>
        <v>4</v>
      </c>
      <c r="CH19" s="124">
        <f t="shared" si="33"/>
        <v>3</v>
      </c>
      <c r="CI19" s="124">
        <f t="shared" si="33"/>
        <v>2</v>
      </c>
      <c r="CJ19" s="124">
        <f t="shared" si="33"/>
        <v>3</v>
      </c>
      <c r="CK19" s="124">
        <f t="shared" si="33"/>
        <v>2</v>
      </c>
      <c r="CL19" s="124">
        <f t="shared" si="33"/>
        <v>3</v>
      </c>
      <c r="CM19" s="124">
        <f t="shared" si="33"/>
        <v>5</v>
      </c>
      <c r="CN19" s="124">
        <f t="shared" si="33"/>
        <v>6</v>
      </c>
      <c r="CO19" s="124">
        <f t="shared" si="33"/>
        <v>1</v>
      </c>
      <c r="CP19" s="124">
        <f t="shared" si="33"/>
        <v>6</v>
      </c>
      <c r="CQ19" s="124">
        <f t="shared" si="34"/>
        <v>1</v>
      </c>
      <c r="CR19" s="124">
        <f t="shared" si="34"/>
        <v>4</v>
      </c>
      <c r="CS19" s="124">
        <f t="shared" si="34"/>
        <v>1</v>
      </c>
      <c r="CT19" s="124">
        <f t="shared" si="34"/>
        <v>5</v>
      </c>
      <c r="CU19" s="124">
        <f t="shared" si="34"/>
        <v>0</v>
      </c>
      <c r="CV19" s="124">
        <f t="shared" si="34"/>
        <v>5</v>
      </c>
      <c r="CW19" s="124"/>
      <c r="CX19" s="124"/>
      <c r="CY19" s="124"/>
      <c r="DA19" s="131"/>
      <c r="DB19" s="132"/>
      <c r="DC19" s="27"/>
      <c r="DD19" s="27"/>
    </row>
    <row r="20" spans="3:108" x14ac:dyDescent="0.25">
      <c r="C20" s="20">
        <v>4</v>
      </c>
      <c r="D20" s="21" t="s">
        <v>41</v>
      </c>
      <c r="E20" s="22">
        <v>4</v>
      </c>
      <c r="F20" s="22">
        <v>4</v>
      </c>
      <c r="G20" s="22">
        <v>1</v>
      </c>
      <c r="H20" s="22">
        <v>6</v>
      </c>
      <c r="I20" s="22">
        <v>6</v>
      </c>
      <c r="J20" s="22">
        <v>5</v>
      </c>
      <c r="K20" s="22">
        <v>7</v>
      </c>
      <c r="L20" s="22">
        <v>8</v>
      </c>
      <c r="M20" s="22">
        <v>5</v>
      </c>
      <c r="N20" s="22">
        <v>2</v>
      </c>
      <c r="O20" s="22">
        <v>6</v>
      </c>
      <c r="P20" s="23">
        <v>3</v>
      </c>
      <c r="Q20" s="28"/>
      <c r="R20" s="28"/>
      <c r="S20" s="28"/>
      <c r="T20" s="28"/>
      <c r="U20" s="29"/>
      <c r="V20" s="28"/>
      <c r="W20" s="28"/>
      <c r="X20" s="28"/>
      <c r="Y20" s="28"/>
      <c r="Z20" s="133"/>
      <c r="AA20" s="133"/>
      <c r="AB20" s="133"/>
      <c r="AC20" s="133"/>
      <c r="AD20" s="133"/>
      <c r="AE20" s="133"/>
      <c r="AF20" s="132"/>
      <c r="AG20" s="133"/>
      <c r="AH20" s="130">
        <f t="shared" si="35"/>
        <v>5</v>
      </c>
      <c r="AI20" s="124">
        <f t="shared" si="28"/>
        <v>0</v>
      </c>
      <c r="AJ20" s="124">
        <f t="shared" si="28"/>
        <v>3</v>
      </c>
      <c r="AK20" s="124">
        <f t="shared" si="28"/>
        <v>2</v>
      </c>
      <c r="AL20" s="124">
        <f t="shared" si="28"/>
        <v>2</v>
      </c>
      <c r="AM20" s="124">
        <f t="shared" si="28"/>
        <v>1</v>
      </c>
      <c r="AN20" s="124">
        <f t="shared" si="28"/>
        <v>3</v>
      </c>
      <c r="AO20" s="124">
        <f t="shared" si="28"/>
        <v>4</v>
      </c>
      <c r="AP20" s="124">
        <f t="shared" si="28"/>
        <v>1</v>
      </c>
      <c r="AQ20" s="124">
        <f t="shared" si="28"/>
        <v>2</v>
      </c>
      <c r="AR20" s="124">
        <f t="shared" si="28"/>
        <v>2</v>
      </c>
      <c r="AS20" s="124">
        <f t="shared" si="29"/>
        <v>1</v>
      </c>
      <c r="AT20" s="124">
        <f t="shared" si="29"/>
        <v>3</v>
      </c>
      <c r="AU20" s="124">
        <f t="shared" si="29"/>
        <v>2</v>
      </c>
      <c r="AV20" s="124">
        <f t="shared" si="29"/>
        <v>2</v>
      </c>
      <c r="AW20" s="124">
        <f t="shared" si="29"/>
        <v>1</v>
      </c>
      <c r="AX20" s="124">
        <f t="shared" si="29"/>
        <v>3</v>
      </c>
      <c r="AY20" s="124">
        <f t="shared" si="29"/>
        <v>4</v>
      </c>
      <c r="AZ20" s="124">
        <f t="shared" si="29"/>
        <v>1</v>
      </c>
      <c r="BA20" s="124">
        <f t="shared" si="29"/>
        <v>2</v>
      </c>
      <c r="BB20" s="124">
        <f t="shared" si="29"/>
        <v>2</v>
      </c>
      <c r="BC20" s="124">
        <f t="shared" si="30"/>
        <v>1</v>
      </c>
      <c r="BD20" s="124">
        <f t="shared" si="30"/>
        <v>5</v>
      </c>
      <c r="BE20" s="124">
        <f t="shared" si="30"/>
        <v>5</v>
      </c>
      <c r="BF20" s="124">
        <f t="shared" si="30"/>
        <v>4</v>
      </c>
      <c r="BG20" s="124">
        <f t="shared" si="30"/>
        <v>6</v>
      </c>
      <c r="BH20" s="124">
        <f t="shared" si="30"/>
        <v>7</v>
      </c>
      <c r="BI20" s="124">
        <f t="shared" si="30"/>
        <v>4</v>
      </c>
      <c r="BJ20" s="124">
        <f t="shared" si="30"/>
        <v>1</v>
      </c>
      <c r="BK20" s="124">
        <f t="shared" si="30"/>
        <v>5</v>
      </c>
      <c r="BL20" s="124">
        <f t="shared" si="30"/>
        <v>2</v>
      </c>
      <c r="BM20" s="124">
        <f t="shared" si="31"/>
        <v>0</v>
      </c>
      <c r="BN20" s="124">
        <f t="shared" si="31"/>
        <v>1</v>
      </c>
      <c r="BO20" s="124">
        <f t="shared" si="31"/>
        <v>1</v>
      </c>
      <c r="BP20" s="124">
        <f t="shared" si="31"/>
        <v>2</v>
      </c>
      <c r="BQ20" s="124">
        <f t="shared" si="31"/>
        <v>1</v>
      </c>
      <c r="BR20" s="124">
        <f t="shared" si="31"/>
        <v>4</v>
      </c>
      <c r="BS20" s="124">
        <f t="shared" si="31"/>
        <v>0</v>
      </c>
      <c r="BT20" s="124">
        <f t="shared" si="31"/>
        <v>3</v>
      </c>
      <c r="BU20" s="124">
        <f t="shared" si="31"/>
        <v>1</v>
      </c>
      <c r="BV20" s="124">
        <f t="shared" si="31"/>
        <v>1</v>
      </c>
      <c r="BW20" s="124">
        <f t="shared" si="32"/>
        <v>2</v>
      </c>
      <c r="BX20" s="124">
        <f t="shared" si="32"/>
        <v>1</v>
      </c>
      <c r="BY20" s="124">
        <f t="shared" si="32"/>
        <v>4</v>
      </c>
      <c r="BZ20" s="124">
        <f t="shared" si="32"/>
        <v>0</v>
      </c>
      <c r="CA20" s="124">
        <f t="shared" si="32"/>
        <v>3</v>
      </c>
      <c r="CB20" s="124">
        <f t="shared" si="32"/>
        <v>2</v>
      </c>
      <c r="CC20" s="124">
        <f t="shared" si="32"/>
        <v>3</v>
      </c>
      <c r="CD20" s="124">
        <f t="shared" si="32"/>
        <v>0</v>
      </c>
      <c r="CE20" s="124">
        <f t="shared" si="32"/>
        <v>3</v>
      </c>
      <c r="CF20" s="124">
        <f t="shared" si="32"/>
        <v>1</v>
      </c>
      <c r="CG20" s="124">
        <f t="shared" si="33"/>
        <v>2</v>
      </c>
      <c r="CH20" s="124">
        <f t="shared" si="33"/>
        <v>1</v>
      </c>
      <c r="CI20" s="124">
        <f t="shared" si="33"/>
        <v>2</v>
      </c>
      <c r="CJ20" s="124">
        <f t="shared" si="33"/>
        <v>5</v>
      </c>
      <c r="CK20" s="124">
        <f t="shared" si="33"/>
        <v>1</v>
      </c>
      <c r="CL20" s="124">
        <f t="shared" si="33"/>
        <v>4</v>
      </c>
      <c r="CM20" s="124">
        <f t="shared" si="33"/>
        <v>3</v>
      </c>
      <c r="CN20" s="124">
        <f t="shared" si="33"/>
        <v>6</v>
      </c>
      <c r="CO20" s="124">
        <f t="shared" si="33"/>
        <v>2</v>
      </c>
      <c r="CP20" s="124">
        <f t="shared" si="33"/>
        <v>5</v>
      </c>
      <c r="CQ20" s="124">
        <f t="shared" si="34"/>
        <v>3</v>
      </c>
      <c r="CR20" s="124">
        <f t="shared" si="34"/>
        <v>1</v>
      </c>
      <c r="CS20" s="124">
        <f t="shared" si="34"/>
        <v>2</v>
      </c>
      <c r="CT20" s="124">
        <f t="shared" si="34"/>
        <v>4</v>
      </c>
      <c r="CU20" s="124">
        <f t="shared" si="34"/>
        <v>1</v>
      </c>
      <c r="CV20" s="124">
        <f t="shared" si="34"/>
        <v>3</v>
      </c>
      <c r="CW20" s="124"/>
      <c r="CX20" s="124"/>
      <c r="CY20" s="124"/>
      <c r="CZ20" s="133"/>
      <c r="DA20" s="131"/>
      <c r="DB20" s="132"/>
      <c r="DC20" s="27"/>
      <c r="DD20" s="27"/>
    </row>
    <row r="21" spans="3:108" x14ac:dyDescent="0.25">
      <c r="C21" s="20">
        <v>5</v>
      </c>
      <c r="D21" s="21" t="s">
        <v>42</v>
      </c>
      <c r="E21" s="22">
        <v>3</v>
      </c>
      <c r="F21" s="22">
        <v>2</v>
      </c>
      <c r="G21" s="22">
        <v>9</v>
      </c>
      <c r="H21" s="22">
        <v>6</v>
      </c>
      <c r="I21" s="22">
        <v>7</v>
      </c>
      <c r="J21" s="22">
        <v>3</v>
      </c>
      <c r="K21" s="22">
        <v>2</v>
      </c>
      <c r="L21" s="22">
        <v>5</v>
      </c>
      <c r="M21" s="22">
        <v>6</v>
      </c>
      <c r="N21" s="22">
        <v>7</v>
      </c>
      <c r="O21" s="22">
        <v>2</v>
      </c>
      <c r="P21" s="23">
        <v>7</v>
      </c>
      <c r="Q21" s="28"/>
      <c r="R21" s="28"/>
      <c r="S21" s="28"/>
      <c r="T21" s="28"/>
      <c r="U21" s="29"/>
      <c r="V21" s="28"/>
      <c r="W21" s="28"/>
      <c r="X21" s="28"/>
      <c r="Y21" s="28"/>
      <c r="Z21" s="133"/>
      <c r="AA21" s="133"/>
      <c r="AB21" s="133"/>
      <c r="AC21" s="133"/>
      <c r="AD21" s="133"/>
      <c r="AE21" s="133"/>
      <c r="AF21" s="132"/>
      <c r="AG21" s="133"/>
      <c r="AH21" s="130">
        <f t="shared" si="35"/>
        <v>6</v>
      </c>
      <c r="AI21" s="124">
        <f t="shared" si="28"/>
        <v>1</v>
      </c>
      <c r="AJ21" s="124">
        <f t="shared" si="28"/>
        <v>6</v>
      </c>
      <c r="AK21" s="124">
        <f t="shared" si="28"/>
        <v>3</v>
      </c>
      <c r="AL21" s="124">
        <f t="shared" si="28"/>
        <v>4</v>
      </c>
      <c r="AM21" s="124">
        <f t="shared" si="28"/>
        <v>0</v>
      </c>
      <c r="AN21" s="124">
        <f t="shared" si="28"/>
        <v>1</v>
      </c>
      <c r="AO21" s="124">
        <f t="shared" si="28"/>
        <v>2</v>
      </c>
      <c r="AP21" s="124">
        <f t="shared" si="28"/>
        <v>3</v>
      </c>
      <c r="AQ21" s="124">
        <f t="shared" si="28"/>
        <v>4</v>
      </c>
      <c r="AR21" s="124">
        <f t="shared" si="28"/>
        <v>1</v>
      </c>
      <c r="AS21" s="124">
        <f t="shared" si="29"/>
        <v>4</v>
      </c>
      <c r="AT21" s="124">
        <f t="shared" si="29"/>
        <v>7</v>
      </c>
      <c r="AU21" s="124">
        <f t="shared" si="29"/>
        <v>4</v>
      </c>
      <c r="AV21" s="124">
        <f t="shared" si="29"/>
        <v>5</v>
      </c>
      <c r="AW21" s="124">
        <f t="shared" si="29"/>
        <v>1</v>
      </c>
      <c r="AX21" s="124">
        <f t="shared" si="29"/>
        <v>0</v>
      </c>
      <c r="AY21" s="124">
        <f t="shared" si="29"/>
        <v>3</v>
      </c>
      <c r="AZ21" s="124">
        <f t="shared" si="29"/>
        <v>4</v>
      </c>
      <c r="BA21" s="124">
        <f t="shared" si="29"/>
        <v>5</v>
      </c>
      <c r="BB21" s="124">
        <f t="shared" si="29"/>
        <v>0</v>
      </c>
      <c r="BC21" s="124">
        <f t="shared" si="30"/>
        <v>5</v>
      </c>
      <c r="BD21" s="124">
        <f t="shared" si="30"/>
        <v>3</v>
      </c>
      <c r="BE21" s="124">
        <f t="shared" si="30"/>
        <v>2</v>
      </c>
      <c r="BF21" s="124">
        <f t="shared" si="30"/>
        <v>6</v>
      </c>
      <c r="BG21" s="124">
        <f t="shared" si="30"/>
        <v>7</v>
      </c>
      <c r="BH21" s="124">
        <f t="shared" si="30"/>
        <v>4</v>
      </c>
      <c r="BI21" s="124">
        <f t="shared" si="30"/>
        <v>3</v>
      </c>
      <c r="BJ21" s="124">
        <f t="shared" si="30"/>
        <v>2</v>
      </c>
      <c r="BK21" s="124">
        <f t="shared" si="30"/>
        <v>7</v>
      </c>
      <c r="BL21" s="124">
        <f t="shared" si="30"/>
        <v>2</v>
      </c>
      <c r="BM21" s="124">
        <f t="shared" si="31"/>
        <v>1</v>
      </c>
      <c r="BN21" s="124">
        <f t="shared" si="31"/>
        <v>3</v>
      </c>
      <c r="BO21" s="124">
        <f t="shared" si="31"/>
        <v>4</v>
      </c>
      <c r="BP21" s="124">
        <f t="shared" si="31"/>
        <v>1</v>
      </c>
      <c r="BQ21" s="124">
        <f t="shared" si="31"/>
        <v>0</v>
      </c>
      <c r="BR21" s="124">
        <f t="shared" si="31"/>
        <v>1</v>
      </c>
      <c r="BS21" s="124">
        <f t="shared" si="31"/>
        <v>4</v>
      </c>
      <c r="BT21" s="124">
        <f t="shared" si="31"/>
        <v>1</v>
      </c>
      <c r="BU21" s="124">
        <f t="shared" si="31"/>
        <v>4</v>
      </c>
      <c r="BV21" s="124">
        <f t="shared" si="31"/>
        <v>5</v>
      </c>
      <c r="BW21" s="124">
        <f t="shared" si="32"/>
        <v>2</v>
      </c>
      <c r="BX21" s="124">
        <f t="shared" si="32"/>
        <v>1</v>
      </c>
      <c r="BY21" s="124">
        <f t="shared" si="32"/>
        <v>0</v>
      </c>
      <c r="BZ21" s="124">
        <f t="shared" si="32"/>
        <v>5</v>
      </c>
      <c r="CA21" s="124">
        <f t="shared" si="32"/>
        <v>0</v>
      </c>
      <c r="CB21" s="124">
        <f t="shared" si="32"/>
        <v>1</v>
      </c>
      <c r="CC21" s="124">
        <f t="shared" si="32"/>
        <v>2</v>
      </c>
      <c r="CD21" s="124">
        <f t="shared" si="32"/>
        <v>3</v>
      </c>
      <c r="CE21" s="124">
        <f t="shared" si="32"/>
        <v>4</v>
      </c>
      <c r="CF21" s="124">
        <f t="shared" si="32"/>
        <v>1</v>
      </c>
      <c r="CG21" s="124">
        <f t="shared" si="33"/>
        <v>4</v>
      </c>
      <c r="CH21" s="124">
        <f t="shared" si="33"/>
        <v>3</v>
      </c>
      <c r="CI21" s="124">
        <f t="shared" si="33"/>
        <v>4</v>
      </c>
      <c r="CJ21" s="124">
        <f t="shared" si="33"/>
        <v>5</v>
      </c>
      <c r="CK21" s="124">
        <f t="shared" si="33"/>
        <v>0</v>
      </c>
      <c r="CL21" s="124">
        <f t="shared" si="33"/>
        <v>5</v>
      </c>
      <c r="CM21" s="124">
        <f t="shared" si="33"/>
        <v>1</v>
      </c>
      <c r="CN21" s="124">
        <f t="shared" si="33"/>
        <v>2</v>
      </c>
      <c r="CO21" s="124">
        <f t="shared" si="33"/>
        <v>3</v>
      </c>
      <c r="CP21" s="124">
        <f t="shared" si="33"/>
        <v>2</v>
      </c>
      <c r="CQ21" s="124">
        <f t="shared" si="34"/>
        <v>1</v>
      </c>
      <c r="CR21" s="124">
        <f t="shared" si="34"/>
        <v>4</v>
      </c>
      <c r="CS21" s="124">
        <f t="shared" si="34"/>
        <v>1</v>
      </c>
      <c r="CT21" s="124">
        <f t="shared" si="34"/>
        <v>5</v>
      </c>
      <c r="CU21" s="124">
        <f t="shared" si="34"/>
        <v>0</v>
      </c>
      <c r="CV21" s="124">
        <f t="shared" si="34"/>
        <v>5</v>
      </c>
      <c r="CW21" s="124"/>
      <c r="CX21" s="124"/>
      <c r="CY21" s="124"/>
      <c r="CZ21" s="133"/>
      <c r="DA21" s="131"/>
      <c r="DB21" s="132"/>
      <c r="DC21" s="27"/>
      <c r="DD21" s="27"/>
    </row>
    <row r="22" spans="3:108" x14ac:dyDescent="0.25">
      <c r="C22" s="20">
        <v>6</v>
      </c>
      <c r="D22" s="21" t="s">
        <v>43</v>
      </c>
      <c r="E22" s="22">
        <v>5</v>
      </c>
      <c r="F22" s="22">
        <v>4</v>
      </c>
      <c r="G22" s="22">
        <v>7</v>
      </c>
      <c r="H22" s="22">
        <v>8</v>
      </c>
      <c r="I22" s="22">
        <v>9</v>
      </c>
      <c r="J22" s="22">
        <v>5</v>
      </c>
      <c r="K22" s="22">
        <v>2</v>
      </c>
      <c r="L22" s="22">
        <v>4</v>
      </c>
      <c r="M22" s="22">
        <v>6</v>
      </c>
      <c r="N22" s="22">
        <v>5</v>
      </c>
      <c r="O22" s="22">
        <v>2</v>
      </c>
      <c r="P22" s="23">
        <v>7</v>
      </c>
      <c r="Q22" s="26"/>
      <c r="R22" s="26"/>
      <c r="S22" s="26"/>
      <c r="T22" s="26"/>
      <c r="U22" s="30"/>
      <c r="V22" s="26"/>
      <c r="W22" s="26"/>
      <c r="X22" s="26"/>
      <c r="Y22" s="26"/>
      <c r="Z22" s="131"/>
      <c r="AA22" s="131"/>
      <c r="AB22" s="131"/>
      <c r="AC22" s="131"/>
      <c r="AD22" s="131"/>
      <c r="AE22" s="131"/>
      <c r="AF22" s="132"/>
      <c r="AG22" s="131"/>
      <c r="AH22" s="130">
        <f t="shared" si="35"/>
        <v>7</v>
      </c>
      <c r="AI22" s="124">
        <f t="shared" si="28"/>
        <v>1</v>
      </c>
      <c r="AJ22" s="124">
        <f t="shared" si="28"/>
        <v>2</v>
      </c>
      <c r="AK22" s="124">
        <f t="shared" si="28"/>
        <v>3</v>
      </c>
      <c r="AL22" s="124">
        <f t="shared" si="28"/>
        <v>4</v>
      </c>
      <c r="AM22" s="124">
        <f t="shared" si="28"/>
        <v>0</v>
      </c>
      <c r="AN22" s="124">
        <f t="shared" si="28"/>
        <v>3</v>
      </c>
      <c r="AO22" s="124">
        <f t="shared" si="28"/>
        <v>1</v>
      </c>
      <c r="AP22" s="124">
        <f t="shared" si="28"/>
        <v>1</v>
      </c>
      <c r="AQ22" s="124">
        <f t="shared" si="28"/>
        <v>0</v>
      </c>
      <c r="AR22" s="124">
        <f t="shared" si="28"/>
        <v>3</v>
      </c>
      <c r="AS22" s="124">
        <f t="shared" si="29"/>
        <v>2</v>
      </c>
      <c r="AT22" s="124">
        <f t="shared" si="29"/>
        <v>3</v>
      </c>
      <c r="AU22" s="124">
        <f t="shared" si="29"/>
        <v>4</v>
      </c>
      <c r="AV22" s="124">
        <f t="shared" si="29"/>
        <v>5</v>
      </c>
      <c r="AW22" s="124">
        <f t="shared" si="29"/>
        <v>1</v>
      </c>
      <c r="AX22" s="124">
        <f t="shared" si="29"/>
        <v>2</v>
      </c>
      <c r="AY22" s="124">
        <f t="shared" si="29"/>
        <v>0</v>
      </c>
      <c r="AZ22" s="124">
        <f t="shared" si="29"/>
        <v>2</v>
      </c>
      <c r="BA22" s="124">
        <f t="shared" si="29"/>
        <v>1</v>
      </c>
      <c r="BB22" s="124">
        <f t="shared" si="29"/>
        <v>2</v>
      </c>
      <c r="BC22" s="124">
        <f t="shared" si="30"/>
        <v>3</v>
      </c>
      <c r="BD22" s="124">
        <f t="shared" si="30"/>
        <v>1</v>
      </c>
      <c r="BE22" s="124">
        <f t="shared" si="30"/>
        <v>2</v>
      </c>
      <c r="BF22" s="124">
        <f t="shared" si="30"/>
        <v>2</v>
      </c>
      <c r="BG22" s="124">
        <f t="shared" si="30"/>
        <v>5</v>
      </c>
      <c r="BH22" s="124">
        <f t="shared" si="30"/>
        <v>3</v>
      </c>
      <c r="BI22" s="124">
        <f t="shared" si="30"/>
        <v>1</v>
      </c>
      <c r="BJ22" s="124">
        <f t="shared" si="30"/>
        <v>2</v>
      </c>
      <c r="BK22" s="124">
        <f t="shared" si="30"/>
        <v>5</v>
      </c>
      <c r="BL22" s="124">
        <f t="shared" si="30"/>
        <v>0</v>
      </c>
      <c r="BM22" s="124">
        <f t="shared" si="31"/>
        <v>1</v>
      </c>
      <c r="BN22" s="124">
        <f t="shared" si="31"/>
        <v>3</v>
      </c>
      <c r="BO22" s="124">
        <f t="shared" si="31"/>
        <v>6</v>
      </c>
      <c r="BP22" s="124">
        <f t="shared" si="31"/>
        <v>4</v>
      </c>
      <c r="BQ22" s="124">
        <f t="shared" si="31"/>
        <v>2</v>
      </c>
      <c r="BR22" s="124">
        <f t="shared" si="31"/>
        <v>3</v>
      </c>
      <c r="BS22" s="124">
        <f t="shared" si="31"/>
        <v>6</v>
      </c>
      <c r="BT22" s="124">
        <f t="shared" si="31"/>
        <v>1</v>
      </c>
      <c r="BU22" s="124">
        <f t="shared" si="31"/>
        <v>4</v>
      </c>
      <c r="BV22" s="124">
        <f t="shared" si="31"/>
        <v>7</v>
      </c>
      <c r="BW22" s="124">
        <f t="shared" si="32"/>
        <v>5</v>
      </c>
      <c r="BX22" s="124">
        <f t="shared" si="32"/>
        <v>3</v>
      </c>
      <c r="BY22" s="124">
        <f t="shared" si="32"/>
        <v>4</v>
      </c>
      <c r="BZ22" s="124">
        <f t="shared" si="32"/>
        <v>7</v>
      </c>
      <c r="CA22" s="124">
        <f t="shared" si="32"/>
        <v>2</v>
      </c>
      <c r="CB22" s="124">
        <f t="shared" si="32"/>
        <v>3</v>
      </c>
      <c r="CC22" s="124">
        <f t="shared" si="32"/>
        <v>1</v>
      </c>
      <c r="CD22" s="124">
        <f t="shared" si="32"/>
        <v>1</v>
      </c>
      <c r="CE22" s="124">
        <f t="shared" si="32"/>
        <v>0</v>
      </c>
      <c r="CF22" s="124">
        <f t="shared" si="32"/>
        <v>3</v>
      </c>
      <c r="CG22" s="124">
        <f t="shared" si="33"/>
        <v>2</v>
      </c>
      <c r="CH22" s="124">
        <f t="shared" si="33"/>
        <v>2</v>
      </c>
      <c r="CI22" s="124">
        <f t="shared" si="33"/>
        <v>4</v>
      </c>
      <c r="CJ22" s="124">
        <f t="shared" si="33"/>
        <v>3</v>
      </c>
      <c r="CK22" s="124">
        <f t="shared" si="33"/>
        <v>0</v>
      </c>
      <c r="CL22" s="124">
        <f t="shared" si="33"/>
        <v>5</v>
      </c>
      <c r="CM22" s="124">
        <f t="shared" si="33"/>
        <v>2</v>
      </c>
      <c r="CN22" s="124">
        <f t="shared" si="33"/>
        <v>1</v>
      </c>
      <c r="CO22" s="124">
        <f t="shared" si="33"/>
        <v>2</v>
      </c>
      <c r="CP22" s="124">
        <f t="shared" si="33"/>
        <v>3</v>
      </c>
      <c r="CQ22" s="124">
        <f t="shared" si="34"/>
        <v>1</v>
      </c>
      <c r="CR22" s="124">
        <f t="shared" si="34"/>
        <v>4</v>
      </c>
      <c r="CS22" s="124">
        <f t="shared" si="34"/>
        <v>1</v>
      </c>
      <c r="CT22" s="124">
        <f t="shared" si="34"/>
        <v>3</v>
      </c>
      <c r="CU22" s="124">
        <f t="shared" si="34"/>
        <v>2</v>
      </c>
      <c r="CV22" s="124">
        <f t="shared" si="34"/>
        <v>5</v>
      </c>
      <c r="CW22" s="124"/>
      <c r="CX22" s="124"/>
      <c r="CY22" s="124"/>
      <c r="CZ22" s="131"/>
      <c r="DA22" s="131"/>
      <c r="DB22" s="132"/>
      <c r="DC22" s="27"/>
      <c r="DD22" s="27"/>
    </row>
    <row r="23" spans="3:108" x14ac:dyDescent="0.25">
      <c r="C23" s="20">
        <v>7</v>
      </c>
      <c r="D23" s="21" t="s">
        <v>49</v>
      </c>
      <c r="E23" s="22">
        <v>2</v>
      </c>
      <c r="F23" s="22">
        <v>5</v>
      </c>
      <c r="G23" s="22">
        <v>1</v>
      </c>
      <c r="H23" s="22">
        <v>2</v>
      </c>
      <c r="I23" s="22">
        <v>9</v>
      </c>
      <c r="J23" s="22">
        <v>9</v>
      </c>
      <c r="K23" s="22">
        <v>9</v>
      </c>
      <c r="L23" s="22">
        <v>3</v>
      </c>
      <c r="M23" s="22">
        <v>5</v>
      </c>
      <c r="N23" s="22">
        <v>4</v>
      </c>
      <c r="O23" s="22">
        <v>3</v>
      </c>
      <c r="P23" s="23">
        <v>9</v>
      </c>
      <c r="Q23" s="26"/>
      <c r="R23" s="26"/>
      <c r="S23" s="26"/>
      <c r="T23" s="26"/>
      <c r="U23" s="26"/>
      <c r="V23" s="26"/>
      <c r="W23" s="26"/>
      <c r="X23" s="26"/>
      <c r="Y23" s="26"/>
      <c r="Z23" s="131"/>
      <c r="AA23" s="131"/>
      <c r="AB23" s="131"/>
      <c r="AC23" s="131"/>
      <c r="AD23" s="131"/>
      <c r="AE23" s="131"/>
      <c r="AF23" s="132"/>
      <c r="AG23" s="131"/>
      <c r="AH23" s="130">
        <f t="shared" si="35"/>
        <v>8</v>
      </c>
      <c r="AI23" s="124">
        <f t="shared" si="28"/>
        <v>3</v>
      </c>
      <c r="AJ23" s="124">
        <f t="shared" si="28"/>
        <v>1</v>
      </c>
      <c r="AK23" s="124">
        <f t="shared" si="28"/>
        <v>0</v>
      </c>
      <c r="AL23" s="124">
        <f t="shared" si="28"/>
        <v>7</v>
      </c>
      <c r="AM23" s="124">
        <f t="shared" si="28"/>
        <v>7</v>
      </c>
      <c r="AN23" s="124">
        <f t="shared" si="28"/>
        <v>7</v>
      </c>
      <c r="AO23" s="124">
        <f t="shared" si="28"/>
        <v>1</v>
      </c>
      <c r="AP23" s="124">
        <f t="shared" si="28"/>
        <v>3</v>
      </c>
      <c r="AQ23" s="124">
        <f t="shared" si="28"/>
        <v>2</v>
      </c>
      <c r="AR23" s="124">
        <f t="shared" si="28"/>
        <v>1</v>
      </c>
      <c r="AS23" s="124">
        <f t="shared" si="29"/>
        <v>7</v>
      </c>
      <c r="AT23" s="124">
        <f t="shared" si="29"/>
        <v>4</v>
      </c>
      <c r="AU23" s="124">
        <f t="shared" si="29"/>
        <v>3</v>
      </c>
      <c r="AV23" s="124">
        <f t="shared" si="29"/>
        <v>4</v>
      </c>
      <c r="AW23" s="124">
        <f t="shared" si="29"/>
        <v>4</v>
      </c>
      <c r="AX23" s="124">
        <f t="shared" si="29"/>
        <v>4</v>
      </c>
      <c r="AY23" s="124">
        <f t="shared" si="29"/>
        <v>2</v>
      </c>
      <c r="AZ23" s="124">
        <f t="shared" si="29"/>
        <v>0</v>
      </c>
      <c r="BA23" s="124">
        <f t="shared" si="29"/>
        <v>1</v>
      </c>
      <c r="BB23" s="124">
        <f t="shared" si="29"/>
        <v>2</v>
      </c>
      <c r="BC23" s="124">
        <f t="shared" si="30"/>
        <v>4</v>
      </c>
      <c r="BD23" s="124">
        <f t="shared" si="30"/>
        <v>1</v>
      </c>
      <c r="BE23" s="124">
        <f t="shared" si="30"/>
        <v>8</v>
      </c>
      <c r="BF23" s="124">
        <f t="shared" si="30"/>
        <v>8</v>
      </c>
      <c r="BG23" s="124">
        <f t="shared" si="30"/>
        <v>8</v>
      </c>
      <c r="BH23" s="124">
        <f t="shared" si="30"/>
        <v>2</v>
      </c>
      <c r="BI23" s="124">
        <f t="shared" si="30"/>
        <v>4</v>
      </c>
      <c r="BJ23" s="124">
        <f t="shared" si="30"/>
        <v>3</v>
      </c>
      <c r="BK23" s="124">
        <f t="shared" si="30"/>
        <v>2</v>
      </c>
      <c r="BL23" s="124">
        <f t="shared" si="30"/>
        <v>8</v>
      </c>
      <c r="BM23" s="124">
        <f t="shared" si="31"/>
        <v>7</v>
      </c>
      <c r="BN23" s="124">
        <f t="shared" si="31"/>
        <v>7</v>
      </c>
      <c r="BO23" s="124">
        <f t="shared" si="31"/>
        <v>7</v>
      </c>
      <c r="BP23" s="124">
        <f t="shared" si="31"/>
        <v>1</v>
      </c>
      <c r="BQ23" s="124">
        <f t="shared" si="31"/>
        <v>3</v>
      </c>
      <c r="BR23" s="124">
        <f t="shared" si="31"/>
        <v>2</v>
      </c>
      <c r="BS23" s="124">
        <f t="shared" si="31"/>
        <v>1</v>
      </c>
      <c r="BT23" s="124">
        <f t="shared" si="31"/>
        <v>7</v>
      </c>
      <c r="BU23" s="124">
        <f t="shared" si="31"/>
        <v>0</v>
      </c>
      <c r="BV23" s="124">
        <f t="shared" si="31"/>
        <v>0</v>
      </c>
      <c r="BW23" s="124">
        <f t="shared" si="32"/>
        <v>6</v>
      </c>
      <c r="BX23" s="124">
        <f t="shared" si="32"/>
        <v>4</v>
      </c>
      <c r="BY23" s="124">
        <f t="shared" si="32"/>
        <v>5</v>
      </c>
      <c r="BZ23" s="124">
        <f t="shared" si="32"/>
        <v>6</v>
      </c>
      <c r="CA23" s="124">
        <f t="shared" si="32"/>
        <v>0</v>
      </c>
      <c r="CB23" s="124">
        <f t="shared" si="32"/>
        <v>0</v>
      </c>
      <c r="CC23" s="124">
        <f t="shared" si="32"/>
        <v>6</v>
      </c>
      <c r="CD23" s="124">
        <f t="shared" si="32"/>
        <v>4</v>
      </c>
      <c r="CE23" s="124">
        <f t="shared" si="32"/>
        <v>5</v>
      </c>
      <c r="CF23" s="124">
        <f t="shared" si="32"/>
        <v>6</v>
      </c>
      <c r="CG23" s="124">
        <f t="shared" si="33"/>
        <v>0</v>
      </c>
      <c r="CH23" s="124">
        <f t="shared" si="33"/>
        <v>6</v>
      </c>
      <c r="CI23" s="124">
        <f t="shared" si="33"/>
        <v>4</v>
      </c>
      <c r="CJ23" s="124">
        <f t="shared" si="33"/>
        <v>5</v>
      </c>
      <c r="CK23" s="124">
        <f t="shared" si="33"/>
        <v>6</v>
      </c>
      <c r="CL23" s="124">
        <f t="shared" si="33"/>
        <v>0</v>
      </c>
      <c r="CM23" s="124">
        <f t="shared" si="33"/>
        <v>2</v>
      </c>
      <c r="CN23" s="124">
        <f t="shared" si="33"/>
        <v>1</v>
      </c>
      <c r="CO23" s="124">
        <f t="shared" si="33"/>
        <v>0</v>
      </c>
      <c r="CP23" s="124">
        <f t="shared" si="33"/>
        <v>6</v>
      </c>
      <c r="CQ23" s="124">
        <f t="shared" si="34"/>
        <v>1</v>
      </c>
      <c r="CR23" s="124">
        <f t="shared" si="34"/>
        <v>2</v>
      </c>
      <c r="CS23" s="124">
        <f t="shared" si="34"/>
        <v>4</v>
      </c>
      <c r="CT23" s="124">
        <f t="shared" si="34"/>
        <v>1</v>
      </c>
      <c r="CU23" s="124">
        <f t="shared" si="34"/>
        <v>5</v>
      </c>
      <c r="CV23" s="124">
        <f t="shared" si="34"/>
        <v>6</v>
      </c>
      <c r="CW23" s="124"/>
      <c r="CX23" s="124"/>
      <c r="CY23" s="124"/>
      <c r="CZ23" s="131"/>
      <c r="DA23" s="131"/>
      <c r="DB23" s="132"/>
      <c r="DC23" s="27"/>
      <c r="DD23" s="27"/>
    </row>
    <row r="24" spans="3:108" x14ac:dyDescent="0.25">
      <c r="C24" s="20">
        <v>8</v>
      </c>
      <c r="D24" s="21" t="s">
        <v>51</v>
      </c>
      <c r="E24" s="22">
        <v>8</v>
      </c>
      <c r="F24" s="22">
        <v>4</v>
      </c>
      <c r="G24" s="22">
        <v>6</v>
      </c>
      <c r="H24" s="22">
        <v>3</v>
      </c>
      <c r="I24" s="22">
        <v>4</v>
      </c>
      <c r="J24" s="22">
        <v>5</v>
      </c>
      <c r="K24" s="22">
        <v>6</v>
      </c>
      <c r="L24" s="22">
        <v>9</v>
      </c>
      <c r="M24" s="22">
        <v>6</v>
      </c>
      <c r="N24" s="22">
        <v>3</v>
      </c>
      <c r="O24" s="22">
        <v>4</v>
      </c>
      <c r="P24" s="23">
        <v>3</v>
      </c>
      <c r="Q24" s="26"/>
      <c r="R24" s="26"/>
      <c r="S24" s="26"/>
      <c r="T24" s="26"/>
      <c r="U24" s="26"/>
      <c r="V24" s="26"/>
      <c r="W24" s="26"/>
      <c r="X24" s="26"/>
      <c r="Y24" s="26"/>
      <c r="Z24" s="131"/>
      <c r="AA24" s="131"/>
      <c r="AB24" s="131"/>
      <c r="AC24" s="131"/>
      <c r="AD24" s="131"/>
      <c r="AE24" s="131"/>
      <c r="AF24" s="132"/>
      <c r="AG24" s="131"/>
      <c r="AH24" s="130">
        <f t="shared" si="35"/>
        <v>9</v>
      </c>
      <c r="AI24" s="124">
        <f t="shared" si="28"/>
        <v>4</v>
      </c>
      <c r="AJ24" s="124">
        <f t="shared" si="28"/>
        <v>2</v>
      </c>
      <c r="AK24" s="124">
        <f t="shared" si="28"/>
        <v>5</v>
      </c>
      <c r="AL24" s="124">
        <f t="shared" si="28"/>
        <v>4</v>
      </c>
      <c r="AM24" s="124">
        <f t="shared" si="28"/>
        <v>3</v>
      </c>
      <c r="AN24" s="124">
        <f t="shared" si="28"/>
        <v>2</v>
      </c>
      <c r="AO24" s="124">
        <f t="shared" si="28"/>
        <v>1</v>
      </c>
      <c r="AP24" s="124">
        <f t="shared" si="28"/>
        <v>2</v>
      </c>
      <c r="AQ24" s="124">
        <f t="shared" si="28"/>
        <v>5</v>
      </c>
      <c r="AR24" s="124">
        <f t="shared" si="28"/>
        <v>4</v>
      </c>
      <c r="AS24" s="124">
        <f t="shared" si="29"/>
        <v>5</v>
      </c>
      <c r="AT24" s="124">
        <f t="shared" si="29"/>
        <v>2</v>
      </c>
      <c r="AU24" s="124">
        <f t="shared" si="29"/>
        <v>1</v>
      </c>
      <c r="AV24" s="124">
        <f t="shared" si="29"/>
        <v>0</v>
      </c>
      <c r="AW24" s="124">
        <f t="shared" si="29"/>
        <v>1</v>
      </c>
      <c r="AX24" s="124">
        <f t="shared" si="29"/>
        <v>2</v>
      </c>
      <c r="AY24" s="124">
        <f t="shared" si="29"/>
        <v>5</v>
      </c>
      <c r="AZ24" s="124">
        <f t="shared" si="29"/>
        <v>2</v>
      </c>
      <c r="BA24" s="124">
        <f t="shared" si="29"/>
        <v>1</v>
      </c>
      <c r="BB24" s="124">
        <f t="shared" si="29"/>
        <v>0</v>
      </c>
      <c r="BC24" s="124">
        <f t="shared" si="30"/>
        <v>1</v>
      </c>
      <c r="BD24" s="124">
        <f t="shared" si="30"/>
        <v>3</v>
      </c>
      <c r="BE24" s="124">
        <f t="shared" si="30"/>
        <v>2</v>
      </c>
      <c r="BF24" s="124">
        <f t="shared" si="30"/>
        <v>1</v>
      </c>
      <c r="BG24" s="124">
        <f t="shared" si="30"/>
        <v>0</v>
      </c>
      <c r="BH24" s="124">
        <f t="shared" si="30"/>
        <v>3</v>
      </c>
      <c r="BI24" s="124">
        <f t="shared" si="30"/>
        <v>0</v>
      </c>
      <c r="BJ24" s="124">
        <f t="shared" si="30"/>
        <v>3</v>
      </c>
      <c r="BK24" s="124">
        <f t="shared" si="30"/>
        <v>2</v>
      </c>
      <c r="BL24" s="124">
        <f t="shared" si="30"/>
        <v>3</v>
      </c>
      <c r="BM24" s="124">
        <f t="shared" si="31"/>
        <v>1</v>
      </c>
      <c r="BN24" s="124">
        <f t="shared" si="31"/>
        <v>2</v>
      </c>
      <c r="BO24" s="124">
        <f t="shared" si="31"/>
        <v>3</v>
      </c>
      <c r="BP24" s="124">
        <f t="shared" si="31"/>
        <v>6</v>
      </c>
      <c r="BQ24" s="124">
        <f t="shared" si="31"/>
        <v>3</v>
      </c>
      <c r="BR24" s="124">
        <f t="shared" si="31"/>
        <v>0</v>
      </c>
      <c r="BS24" s="124">
        <f t="shared" si="31"/>
        <v>1</v>
      </c>
      <c r="BT24" s="124">
        <f t="shared" si="31"/>
        <v>0</v>
      </c>
      <c r="BU24" s="124">
        <f t="shared" si="31"/>
        <v>1</v>
      </c>
      <c r="BV24" s="124">
        <f t="shared" si="31"/>
        <v>2</v>
      </c>
      <c r="BW24" s="124">
        <f t="shared" si="32"/>
        <v>5</v>
      </c>
      <c r="BX24" s="124">
        <f t="shared" si="32"/>
        <v>2</v>
      </c>
      <c r="BY24" s="124">
        <f t="shared" si="32"/>
        <v>1</v>
      </c>
      <c r="BZ24" s="124">
        <f t="shared" si="32"/>
        <v>0</v>
      </c>
      <c r="CA24" s="124">
        <f t="shared" si="32"/>
        <v>1</v>
      </c>
      <c r="CB24" s="124">
        <f t="shared" si="32"/>
        <v>1</v>
      </c>
      <c r="CC24" s="124">
        <f t="shared" si="32"/>
        <v>4</v>
      </c>
      <c r="CD24" s="124">
        <f t="shared" si="32"/>
        <v>1</v>
      </c>
      <c r="CE24" s="124">
        <f t="shared" si="32"/>
        <v>2</v>
      </c>
      <c r="CF24" s="124">
        <f t="shared" si="32"/>
        <v>1</v>
      </c>
      <c r="CG24" s="124">
        <f t="shared" si="33"/>
        <v>2</v>
      </c>
      <c r="CH24" s="124">
        <f t="shared" si="33"/>
        <v>3</v>
      </c>
      <c r="CI24" s="124">
        <f t="shared" si="33"/>
        <v>0</v>
      </c>
      <c r="CJ24" s="124">
        <f t="shared" si="33"/>
        <v>3</v>
      </c>
      <c r="CK24" s="124">
        <f t="shared" si="33"/>
        <v>2</v>
      </c>
      <c r="CL24" s="124">
        <f t="shared" si="33"/>
        <v>3</v>
      </c>
      <c r="CM24" s="124">
        <f t="shared" si="33"/>
        <v>3</v>
      </c>
      <c r="CN24" s="124">
        <f t="shared" si="33"/>
        <v>6</v>
      </c>
      <c r="CO24" s="124">
        <f t="shared" si="33"/>
        <v>5</v>
      </c>
      <c r="CP24" s="124">
        <f t="shared" si="33"/>
        <v>6</v>
      </c>
      <c r="CQ24" s="124">
        <f t="shared" si="34"/>
        <v>3</v>
      </c>
      <c r="CR24" s="124">
        <f t="shared" si="34"/>
        <v>2</v>
      </c>
      <c r="CS24" s="124">
        <f t="shared" si="34"/>
        <v>3</v>
      </c>
      <c r="CT24" s="124">
        <f t="shared" si="34"/>
        <v>1</v>
      </c>
      <c r="CU24" s="124">
        <f t="shared" si="34"/>
        <v>0</v>
      </c>
      <c r="CV24" s="124">
        <f t="shared" si="34"/>
        <v>1</v>
      </c>
      <c r="CW24" s="124"/>
      <c r="CX24" s="124"/>
      <c r="CY24" s="124"/>
      <c r="CZ24" s="131"/>
      <c r="DA24" s="131"/>
      <c r="DB24" s="132"/>
      <c r="DC24" s="27"/>
      <c r="DD24" s="27"/>
    </row>
    <row r="25" spans="3:108" x14ac:dyDescent="0.25">
      <c r="C25" s="20">
        <v>9</v>
      </c>
      <c r="D25" s="21" t="s">
        <v>52</v>
      </c>
      <c r="E25" s="22">
        <v>2</v>
      </c>
      <c r="F25" s="22">
        <v>1</v>
      </c>
      <c r="G25" s="22">
        <v>5</v>
      </c>
      <c r="H25" s="22">
        <v>4</v>
      </c>
      <c r="I25" s="22">
        <v>3</v>
      </c>
      <c r="J25" s="22">
        <v>4</v>
      </c>
      <c r="K25" s="22">
        <v>3</v>
      </c>
      <c r="L25" s="22">
        <v>6</v>
      </c>
      <c r="M25" s="22">
        <v>8</v>
      </c>
      <c r="N25" s="22">
        <v>9</v>
      </c>
      <c r="O25" s="22">
        <v>2</v>
      </c>
      <c r="P25" s="23">
        <v>4</v>
      </c>
      <c r="Q25" s="26"/>
      <c r="R25" s="26"/>
      <c r="S25" s="26"/>
      <c r="T25" s="26"/>
      <c r="U25" s="26"/>
      <c r="V25" s="26"/>
      <c r="W25" s="26"/>
      <c r="X25" s="26"/>
      <c r="Y25" s="26"/>
      <c r="Z25" s="131"/>
      <c r="AA25" s="131"/>
      <c r="AB25" s="131"/>
      <c r="AC25" s="131"/>
      <c r="AD25" s="131"/>
      <c r="AE25" s="131"/>
      <c r="AF25" s="132"/>
      <c r="AG25" s="131"/>
      <c r="AH25" s="130">
        <f t="shared" si="35"/>
        <v>10</v>
      </c>
      <c r="AI25" s="124">
        <f t="shared" si="28"/>
        <v>1</v>
      </c>
      <c r="AJ25" s="124">
        <f t="shared" si="28"/>
        <v>3</v>
      </c>
      <c r="AK25" s="124">
        <f t="shared" si="28"/>
        <v>2</v>
      </c>
      <c r="AL25" s="124">
        <f t="shared" si="28"/>
        <v>1</v>
      </c>
      <c r="AM25" s="124">
        <f t="shared" si="28"/>
        <v>2</v>
      </c>
      <c r="AN25" s="124">
        <f t="shared" si="28"/>
        <v>1</v>
      </c>
      <c r="AO25" s="124">
        <f t="shared" si="28"/>
        <v>4</v>
      </c>
      <c r="AP25" s="124">
        <f t="shared" si="28"/>
        <v>6</v>
      </c>
      <c r="AQ25" s="124">
        <f t="shared" si="28"/>
        <v>7</v>
      </c>
      <c r="AR25" s="124">
        <f t="shared" si="28"/>
        <v>0</v>
      </c>
      <c r="AS25" s="124">
        <f t="shared" si="29"/>
        <v>2</v>
      </c>
      <c r="AT25" s="124">
        <f t="shared" si="29"/>
        <v>4</v>
      </c>
      <c r="AU25" s="124">
        <f t="shared" si="29"/>
        <v>3</v>
      </c>
      <c r="AV25" s="124">
        <f t="shared" si="29"/>
        <v>2</v>
      </c>
      <c r="AW25" s="124">
        <f t="shared" si="29"/>
        <v>3</v>
      </c>
      <c r="AX25" s="124">
        <f t="shared" si="29"/>
        <v>2</v>
      </c>
      <c r="AY25" s="124">
        <f t="shared" si="29"/>
        <v>5</v>
      </c>
      <c r="AZ25" s="124">
        <f t="shared" si="29"/>
        <v>7</v>
      </c>
      <c r="BA25" s="124">
        <f t="shared" si="29"/>
        <v>8</v>
      </c>
      <c r="BB25" s="124">
        <f t="shared" si="29"/>
        <v>1</v>
      </c>
      <c r="BC25" s="124">
        <f t="shared" si="30"/>
        <v>3</v>
      </c>
      <c r="BD25" s="124">
        <f t="shared" si="30"/>
        <v>1</v>
      </c>
      <c r="BE25" s="124">
        <f t="shared" si="30"/>
        <v>2</v>
      </c>
      <c r="BF25" s="124">
        <f t="shared" si="30"/>
        <v>1</v>
      </c>
      <c r="BG25" s="124">
        <f t="shared" si="30"/>
        <v>2</v>
      </c>
      <c r="BH25" s="124">
        <f t="shared" si="30"/>
        <v>1</v>
      </c>
      <c r="BI25" s="124">
        <f t="shared" si="30"/>
        <v>3</v>
      </c>
      <c r="BJ25" s="124">
        <f t="shared" si="30"/>
        <v>4</v>
      </c>
      <c r="BK25" s="124">
        <f t="shared" si="30"/>
        <v>3</v>
      </c>
      <c r="BL25" s="124">
        <f t="shared" si="30"/>
        <v>1</v>
      </c>
      <c r="BM25" s="124">
        <f t="shared" si="31"/>
        <v>1</v>
      </c>
      <c r="BN25" s="124">
        <f t="shared" si="31"/>
        <v>0</v>
      </c>
      <c r="BO25" s="124">
        <f t="shared" si="31"/>
        <v>1</v>
      </c>
      <c r="BP25" s="124">
        <f t="shared" si="31"/>
        <v>2</v>
      </c>
      <c r="BQ25" s="124">
        <f t="shared" si="31"/>
        <v>4</v>
      </c>
      <c r="BR25" s="124">
        <f t="shared" si="31"/>
        <v>5</v>
      </c>
      <c r="BS25" s="124">
        <f t="shared" si="31"/>
        <v>2</v>
      </c>
      <c r="BT25" s="124">
        <f t="shared" si="31"/>
        <v>0</v>
      </c>
      <c r="BU25" s="124">
        <f t="shared" si="31"/>
        <v>1</v>
      </c>
      <c r="BV25" s="124">
        <f t="shared" si="31"/>
        <v>0</v>
      </c>
      <c r="BW25" s="124">
        <f t="shared" si="32"/>
        <v>3</v>
      </c>
      <c r="BX25" s="124">
        <f t="shared" si="32"/>
        <v>5</v>
      </c>
      <c r="BY25" s="124">
        <f t="shared" si="32"/>
        <v>6</v>
      </c>
      <c r="BZ25" s="124">
        <f t="shared" si="32"/>
        <v>1</v>
      </c>
      <c r="CA25" s="124">
        <f t="shared" si="32"/>
        <v>1</v>
      </c>
      <c r="CB25" s="124">
        <f t="shared" si="32"/>
        <v>1</v>
      </c>
      <c r="CC25" s="124">
        <f t="shared" si="32"/>
        <v>2</v>
      </c>
      <c r="CD25" s="124">
        <f t="shared" si="32"/>
        <v>4</v>
      </c>
      <c r="CE25" s="124">
        <f t="shared" si="32"/>
        <v>5</v>
      </c>
      <c r="CF25" s="124">
        <f t="shared" si="32"/>
        <v>2</v>
      </c>
      <c r="CG25" s="124">
        <f t="shared" si="33"/>
        <v>0</v>
      </c>
      <c r="CH25" s="124">
        <f t="shared" si="33"/>
        <v>3</v>
      </c>
      <c r="CI25" s="124">
        <f t="shared" si="33"/>
        <v>5</v>
      </c>
      <c r="CJ25" s="124">
        <f t="shared" si="33"/>
        <v>6</v>
      </c>
      <c r="CK25" s="124">
        <f t="shared" si="33"/>
        <v>1</v>
      </c>
      <c r="CL25" s="124">
        <f t="shared" si="33"/>
        <v>1</v>
      </c>
      <c r="CM25" s="124">
        <f t="shared" si="33"/>
        <v>2</v>
      </c>
      <c r="CN25" s="124">
        <f t="shared" si="33"/>
        <v>3</v>
      </c>
      <c r="CO25" s="124">
        <f t="shared" si="33"/>
        <v>4</v>
      </c>
      <c r="CP25" s="124">
        <f t="shared" si="33"/>
        <v>2</v>
      </c>
      <c r="CQ25" s="124">
        <f t="shared" si="34"/>
        <v>1</v>
      </c>
      <c r="CR25" s="124">
        <f t="shared" si="34"/>
        <v>6</v>
      </c>
      <c r="CS25" s="124">
        <f t="shared" si="34"/>
        <v>4</v>
      </c>
      <c r="CT25" s="124">
        <f t="shared" si="34"/>
        <v>7</v>
      </c>
      <c r="CU25" s="124">
        <f t="shared" si="34"/>
        <v>5</v>
      </c>
      <c r="CV25" s="124">
        <f t="shared" si="34"/>
        <v>2</v>
      </c>
      <c r="CW25" s="124"/>
      <c r="CX25" s="124"/>
      <c r="CY25" s="124"/>
      <c r="CZ25" s="131"/>
      <c r="DA25" s="131"/>
      <c r="DB25" s="132"/>
      <c r="DC25" s="27"/>
      <c r="DD25" s="27"/>
    </row>
    <row r="26" spans="3:108" x14ac:dyDescent="0.25">
      <c r="C26" s="20">
        <v>10</v>
      </c>
      <c r="D26" s="21" t="s">
        <v>53</v>
      </c>
      <c r="E26" s="22">
        <v>3</v>
      </c>
      <c r="F26" s="22">
        <v>2</v>
      </c>
      <c r="G26" s="22">
        <v>7</v>
      </c>
      <c r="H26" s="22">
        <v>4</v>
      </c>
      <c r="I26" s="22">
        <v>2</v>
      </c>
      <c r="J26" s="22">
        <v>7</v>
      </c>
      <c r="K26" s="22">
        <v>3</v>
      </c>
      <c r="L26" s="22">
        <v>5</v>
      </c>
      <c r="M26" s="22">
        <v>8</v>
      </c>
      <c r="N26" s="22">
        <v>7</v>
      </c>
      <c r="O26" s="22">
        <v>9</v>
      </c>
      <c r="P26" s="23">
        <v>8</v>
      </c>
      <c r="Q26" s="26"/>
      <c r="R26" s="26"/>
      <c r="S26" s="26"/>
      <c r="T26" s="26"/>
      <c r="U26" s="26"/>
      <c r="V26" s="26"/>
      <c r="W26" s="26"/>
      <c r="X26" s="26"/>
      <c r="Y26" s="26"/>
      <c r="Z26" s="131"/>
      <c r="AA26" s="131"/>
      <c r="AB26" s="131"/>
      <c r="AC26" s="131"/>
      <c r="AD26" s="131"/>
      <c r="AE26" s="131"/>
      <c r="AF26" s="132"/>
      <c r="AG26" s="131"/>
      <c r="AH26" s="130">
        <f t="shared" si="35"/>
        <v>11</v>
      </c>
      <c r="AI26" s="124">
        <f t="shared" si="28"/>
        <v>1</v>
      </c>
      <c r="AJ26" s="124">
        <f t="shared" si="28"/>
        <v>4</v>
      </c>
      <c r="AK26" s="124">
        <f t="shared" si="28"/>
        <v>1</v>
      </c>
      <c r="AL26" s="124">
        <f t="shared" si="28"/>
        <v>1</v>
      </c>
      <c r="AM26" s="124">
        <f t="shared" si="28"/>
        <v>4</v>
      </c>
      <c r="AN26" s="124">
        <f t="shared" si="28"/>
        <v>0</v>
      </c>
      <c r="AO26" s="124">
        <f t="shared" si="28"/>
        <v>2</v>
      </c>
      <c r="AP26" s="124">
        <f t="shared" si="28"/>
        <v>5</v>
      </c>
      <c r="AQ26" s="124">
        <f t="shared" si="28"/>
        <v>4</v>
      </c>
      <c r="AR26" s="124">
        <f t="shared" si="28"/>
        <v>6</v>
      </c>
      <c r="AS26" s="124">
        <f t="shared" si="29"/>
        <v>5</v>
      </c>
      <c r="AT26" s="124">
        <f t="shared" si="29"/>
        <v>5</v>
      </c>
      <c r="AU26" s="124">
        <f t="shared" si="29"/>
        <v>2</v>
      </c>
      <c r="AV26" s="124">
        <f t="shared" si="29"/>
        <v>0</v>
      </c>
      <c r="AW26" s="124">
        <f t="shared" si="29"/>
        <v>5</v>
      </c>
      <c r="AX26" s="124">
        <f t="shared" si="29"/>
        <v>1</v>
      </c>
      <c r="AY26" s="124">
        <f t="shared" si="29"/>
        <v>3</v>
      </c>
      <c r="AZ26" s="124">
        <f t="shared" si="29"/>
        <v>6</v>
      </c>
      <c r="BA26" s="124">
        <f t="shared" si="29"/>
        <v>5</v>
      </c>
      <c r="BB26" s="124">
        <f t="shared" si="29"/>
        <v>7</v>
      </c>
      <c r="BC26" s="124">
        <f t="shared" si="30"/>
        <v>6</v>
      </c>
      <c r="BD26" s="124">
        <f t="shared" si="30"/>
        <v>3</v>
      </c>
      <c r="BE26" s="124">
        <f t="shared" si="30"/>
        <v>5</v>
      </c>
      <c r="BF26" s="124">
        <f t="shared" si="30"/>
        <v>0</v>
      </c>
      <c r="BG26" s="124">
        <f t="shared" si="30"/>
        <v>4</v>
      </c>
      <c r="BH26" s="124">
        <f t="shared" si="30"/>
        <v>2</v>
      </c>
      <c r="BI26" s="124">
        <f t="shared" si="30"/>
        <v>1</v>
      </c>
      <c r="BJ26" s="124">
        <f t="shared" si="30"/>
        <v>0</v>
      </c>
      <c r="BK26" s="124">
        <f t="shared" si="30"/>
        <v>2</v>
      </c>
      <c r="BL26" s="124">
        <f t="shared" si="30"/>
        <v>1</v>
      </c>
      <c r="BM26" s="124">
        <f t="shared" si="31"/>
        <v>2</v>
      </c>
      <c r="BN26" s="124">
        <f t="shared" si="31"/>
        <v>3</v>
      </c>
      <c r="BO26" s="124">
        <f t="shared" si="31"/>
        <v>1</v>
      </c>
      <c r="BP26" s="124">
        <f t="shared" si="31"/>
        <v>1</v>
      </c>
      <c r="BQ26" s="124">
        <f t="shared" si="31"/>
        <v>4</v>
      </c>
      <c r="BR26" s="124">
        <f t="shared" si="31"/>
        <v>3</v>
      </c>
      <c r="BS26" s="124">
        <f t="shared" si="31"/>
        <v>5</v>
      </c>
      <c r="BT26" s="124">
        <f t="shared" si="31"/>
        <v>4</v>
      </c>
      <c r="BU26" s="124">
        <f t="shared" si="31"/>
        <v>5</v>
      </c>
      <c r="BV26" s="124">
        <f t="shared" si="31"/>
        <v>1</v>
      </c>
      <c r="BW26" s="124">
        <f t="shared" si="32"/>
        <v>3</v>
      </c>
      <c r="BX26" s="124">
        <f t="shared" si="32"/>
        <v>6</v>
      </c>
      <c r="BY26" s="124">
        <f t="shared" si="32"/>
        <v>5</v>
      </c>
      <c r="BZ26" s="124">
        <f t="shared" si="32"/>
        <v>7</v>
      </c>
      <c r="CA26" s="124">
        <f t="shared" si="32"/>
        <v>6</v>
      </c>
      <c r="CB26" s="124">
        <f t="shared" si="32"/>
        <v>4</v>
      </c>
      <c r="CC26" s="124">
        <f t="shared" si="32"/>
        <v>2</v>
      </c>
      <c r="CD26" s="124">
        <f t="shared" si="32"/>
        <v>1</v>
      </c>
      <c r="CE26" s="124">
        <f t="shared" si="32"/>
        <v>0</v>
      </c>
      <c r="CF26" s="124">
        <f t="shared" si="32"/>
        <v>2</v>
      </c>
      <c r="CG26" s="124">
        <f t="shared" si="33"/>
        <v>1</v>
      </c>
      <c r="CH26" s="124">
        <f t="shared" si="33"/>
        <v>2</v>
      </c>
      <c r="CI26" s="124">
        <f t="shared" si="33"/>
        <v>5</v>
      </c>
      <c r="CJ26" s="124">
        <f t="shared" si="33"/>
        <v>4</v>
      </c>
      <c r="CK26" s="124">
        <f t="shared" si="33"/>
        <v>6</v>
      </c>
      <c r="CL26" s="124">
        <f t="shared" si="33"/>
        <v>5</v>
      </c>
      <c r="CM26" s="124">
        <f t="shared" si="33"/>
        <v>3</v>
      </c>
      <c r="CN26" s="124">
        <f t="shared" si="33"/>
        <v>2</v>
      </c>
      <c r="CO26" s="124">
        <f t="shared" si="33"/>
        <v>4</v>
      </c>
      <c r="CP26" s="124">
        <f t="shared" si="33"/>
        <v>3</v>
      </c>
      <c r="CQ26" s="124">
        <f t="shared" si="34"/>
        <v>1</v>
      </c>
      <c r="CR26" s="124">
        <f t="shared" si="34"/>
        <v>1</v>
      </c>
      <c r="CS26" s="124">
        <f t="shared" si="34"/>
        <v>0</v>
      </c>
      <c r="CT26" s="124">
        <f t="shared" si="34"/>
        <v>2</v>
      </c>
      <c r="CU26" s="124">
        <f t="shared" si="34"/>
        <v>1</v>
      </c>
      <c r="CV26" s="124">
        <f t="shared" si="34"/>
        <v>1</v>
      </c>
      <c r="CW26" s="124"/>
      <c r="CX26" s="124"/>
      <c r="CY26" s="124"/>
      <c r="CZ26" s="131"/>
      <c r="DA26" s="131"/>
      <c r="DB26" s="132"/>
      <c r="DC26" s="27"/>
      <c r="DD26" s="27"/>
    </row>
    <row r="27" spans="3:108" x14ac:dyDescent="0.25">
      <c r="C27" s="20">
        <v>11</v>
      </c>
      <c r="D27" s="21" t="s">
        <v>54</v>
      </c>
      <c r="E27" s="22">
        <v>6</v>
      </c>
      <c r="F27" s="22">
        <v>6</v>
      </c>
      <c r="G27" s="22">
        <v>8</v>
      </c>
      <c r="H27" s="22">
        <v>8</v>
      </c>
      <c r="I27" s="22">
        <v>6</v>
      </c>
      <c r="J27" s="22">
        <v>5</v>
      </c>
      <c r="K27" s="22">
        <v>3</v>
      </c>
      <c r="L27" s="22">
        <v>6</v>
      </c>
      <c r="M27" s="22">
        <v>4</v>
      </c>
      <c r="N27" s="22">
        <v>5</v>
      </c>
      <c r="O27" s="22">
        <v>6</v>
      </c>
      <c r="P27" s="23">
        <v>4</v>
      </c>
      <c r="Q27" s="26"/>
      <c r="R27" s="26"/>
      <c r="S27" s="26"/>
      <c r="T27" s="26"/>
      <c r="U27" s="26"/>
      <c r="V27" s="26"/>
      <c r="W27" s="26"/>
      <c r="X27" s="26"/>
      <c r="Y27" s="26"/>
      <c r="Z27" s="131"/>
      <c r="AA27" s="131"/>
      <c r="AB27" s="131"/>
      <c r="AC27" s="131"/>
      <c r="AD27" s="131"/>
      <c r="AE27" s="131"/>
      <c r="AF27" s="132"/>
      <c r="AG27" s="131"/>
      <c r="AH27" s="130">
        <f t="shared" si="35"/>
        <v>12</v>
      </c>
      <c r="AI27" s="124">
        <f t="shared" si="28"/>
        <v>0</v>
      </c>
      <c r="AJ27" s="124">
        <f t="shared" si="28"/>
        <v>2</v>
      </c>
      <c r="AK27" s="124">
        <f t="shared" si="28"/>
        <v>2</v>
      </c>
      <c r="AL27" s="124">
        <f t="shared" si="28"/>
        <v>0</v>
      </c>
      <c r="AM27" s="124">
        <f t="shared" si="28"/>
        <v>1</v>
      </c>
      <c r="AN27" s="124">
        <f t="shared" si="28"/>
        <v>3</v>
      </c>
      <c r="AO27" s="124">
        <f t="shared" si="28"/>
        <v>0</v>
      </c>
      <c r="AP27" s="124">
        <f t="shared" si="28"/>
        <v>2</v>
      </c>
      <c r="AQ27" s="124">
        <f t="shared" si="28"/>
        <v>1</v>
      </c>
      <c r="AR27" s="124">
        <f t="shared" si="28"/>
        <v>0</v>
      </c>
      <c r="AS27" s="124">
        <f t="shared" si="29"/>
        <v>2</v>
      </c>
      <c r="AT27" s="124">
        <f t="shared" si="29"/>
        <v>2</v>
      </c>
      <c r="AU27" s="124">
        <f t="shared" si="29"/>
        <v>2</v>
      </c>
      <c r="AV27" s="124">
        <f t="shared" si="29"/>
        <v>0</v>
      </c>
      <c r="AW27" s="124">
        <f t="shared" si="29"/>
        <v>1</v>
      </c>
      <c r="AX27" s="124">
        <f t="shared" si="29"/>
        <v>3</v>
      </c>
      <c r="AY27" s="124">
        <f t="shared" si="29"/>
        <v>0</v>
      </c>
      <c r="AZ27" s="124">
        <f t="shared" si="29"/>
        <v>2</v>
      </c>
      <c r="BA27" s="124">
        <f t="shared" si="29"/>
        <v>1</v>
      </c>
      <c r="BB27" s="124">
        <f t="shared" si="29"/>
        <v>0</v>
      </c>
      <c r="BC27" s="124">
        <f t="shared" si="30"/>
        <v>2</v>
      </c>
      <c r="BD27" s="124">
        <f t="shared" si="30"/>
        <v>0</v>
      </c>
      <c r="BE27" s="124">
        <f t="shared" si="30"/>
        <v>2</v>
      </c>
      <c r="BF27" s="124">
        <f t="shared" si="30"/>
        <v>3</v>
      </c>
      <c r="BG27" s="124">
        <f t="shared" si="30"/>
        <v>5</v>
      </c>
      <c r="BH27" s="124">
        <f t="shared" si="30"/>
        <v>2</v>
      </c>
      <c r="BI27" s="124">
        <f t="shared" si="30"/>
        <v>4</v>
      </c>
      <c r="BJ27" s="124">
        <f t="shared" si="30"/>
        <v>3</v>
      </c>
      <c r="BK27" s="124">
        <f t="shared" si="30"/>
        <v>2</v>
      </c>
      <c r="BL27" s="124">
        <f t="shared" si="30"/>
        <v>4</v>
      </c>
      <c r="BM27" s="124">
        <f t="shared" si="31"/>
        <v>2</v>
      </c>
      <c r="BN27" s="124">
        <f t="shared" si="31"/>
        <v>3</v>
      </c>
      <c r="BO27" s="124">
        <f t="shared" si="31"/>
        <v>5</v>
      </c>
      <c r="BP27" s="124">
        <f t="shared" si="31"/>
        <v>2</v>
      </c>
      <c r="BQ27" s="124">
        <f t="shared" si="31"/>
        <v>4</v>
      </c>
      <c r="BR27" s="124">
        <f t="shared" si="31"/>
        <v>3</v>
      </c>
      <c r="BS27" s="124">
        <f t="shared" si="31"/>
        <v>2</v>
      </c>
      <c r="BT27" s="124">
        <f t="shared" si="31"/>
        <v>4</v>
      </c>
      <c r="BU27" s="124">
        <f t="shared" si="31"/>
        <v>1</v>
      </c>
      <c r="BV27" s="124">
        <f t="shared" si="31"/>
        <v>3</v>
      </c>
      <c r="BW27" s="124">
        <f t="shared" si="32"/>
        <v>0</v>
      </c>
      <c r="BX27" s="124">
        <f t="shared" si="32"/>
        <v>2</v>
      </c>
      <c r="BY27" s="124">
        <f t="shared" si="32"/>
        <v>1</v>
      </c>
      <c r="BZ27" s="124">
        <f t="shared" si="32"/>
        <v>0</v>
      </c>
      <c r="CA27" s="124">
        <f t="shared" si="32"/>
        <v>2</v>
      </c>
      <c r="CB27" s="124">
        <f t="shared" si="32"/>
        <v>2</v>
      </c>
      <c r="CC27" s="124">
        <f t="shared" si="32"/>
        <v>1</v>
      </c>
      <c r="CD27" s="124">
        <f t="shared" si="32"/>
        <v>1</v>
      </c>
      <c r="CE27" s="124">
        <f t="shared" si="32"/>
        <v>0</v>
      </c>
      <c r="CF27" s="124">
        <f t="shared" si="32"/>
        <v>1</v>
      </c>
      <c r="CG27" s="124">
        <f t="shared" si="33"/>
        <v>1</v>
      </c>
      <c r="CH27" s="124">
        <f t="shared" si="33"/>
        <v>3</v>
      </c>
      <c r="CI27" s="124">
        <f t="shared" si="33"/>
        <v>1</v>
      </c>
      <c r="CJ27" s="124">
        <f t="shared" si="33"/>
        <v>2</v>
      </c>
      <c r="CK27" s="124">
        <f t="shared" si="33"/>
        <v>3</v>
      </c>
      <c r="CL27" s="124">
        <f t="shared" si="33"/>
        <v>1</v>
      </c>
      <c r="CM27" s="124">
        <f t="shared" si="33"/>
        <v>2</v>
      </c>
      <c r="CN27" s="124">
        <f t="shared" si="33"/>
        <v>1</v>
      </c>
      <c r="CO27" s="124">
        <f t="shared" si="33"/>
        <v>0</v>
      </c>
      <c r="CP27" s="124">
        <f t="shared" si="33"/>
        <v>2</v>
      </c>
      <c r="CQ27" s="124">
        <f t="shared" si="34"/>
        <v>1</v>
      </c>
      <c r="CR27" s="124">
        <f t="shared" si="34"/>
        <v>2</v>
      </c>
      <c r="CS27" s="124">
        <f t="shared" si="34"/>
        <v>0</v>
      </c>
      <c r="CT27" s="124">
        <f t="shared" si="34"/>
        <v>1</v>
      </c>
      <c r="CU27" s="124">
        <f t="shared" si="34"/>
        <v>1</v>
      </c>
      <c r="CV27" s="124">
        <f t="shared" si="34"/>
        <v>2</v>
      </c>
      <c r="CW27" s="124"/>
      <c r="CX27" s="124"/>
      <c r="CY27" s="124"/>
      <c r="CZ27" s="131"/>
      <c r="DA27" s="131"/>
      <c r="DB27" s="132"/>
      <c r="DC27" s="27"/>
      <c r="DD27" s="27"/>
    </row>
    <row r="28" spans="3:108" ht="15.75" thickBot="1" x14ac:dyDescent="0.3">
      <c r="C28" s="31">
        <v>12</v>
      </c>
      <c r="D28" s="32" t="s">
        <v>55</v>
      </c>
      <c r="E28" s="33">
        <v>8</v>
      </c>
      <c r="F28" s="33">
        <v>6</v>
      </c>
      <c r="G28" s="33">
        <v>2</v>
      </c>
      <c r="H28" s="33">
        <v>6</v>
      </c>
      <c r="I28" s="33">
        <v>3</v>
      </c>
      <c r="J28" s="33">
        <v>4</v>
      </c>
      <c r="K28" s="33">
        <v>6</v>
      </c>
      <c r="L28" s="33">
        <v>9</v>
      </c>
      <c r="M28" s="33">
        <v>2</v>
      </c>
      <c r="N28" s="33">
        <v>3</v>
      </c>
      <c r="O28" s="33">
        <v>5</v>
      </c>
      <c r="P28" s="34">
        <v>2</v>
      </c>
      <c r="Q28" s="26"/>
      <c r="R28" s="26"/>
      <c r="S28" s="26"/>
      <c r="T28" s="26"/>
      <c r="U28" s="26"/>
      <c r="V28" s="26"/>
      <c r="W28" s="26"/>
      <c r="X28" s="26"/>
      <c r="Y28" s="26"/>
      <c r="Z28" s="131"/>
      <c r="AA28" s="131"/>
      <c r="AB28" s="131"/>
      <c r="AC28" s="131"/>
      <c r="AD28" s="131"/>
      <c r="AE28" s="131"/>
      <c r="AF28" s="132"/>
      <c r="AG28" s="131"/>
      <c r="AH28" s="130">
        <f t="shared" si="35"/>
        <v>13</v>
      </c>
      <c r="AI28" s="124">
        <f t="shared" si="28"/>
        <v>2</v>
      </c>
      <c r="AJ28" s="124">
        <f t="shared" si="28"/>
        <v>6</v>
      </c>
      <c r="AK28" s="124">
        <f t="shared" si="28"/>
        <v>2</v>
      </c>
      <c r="AL28" s="124">
        <f t="shared" si="28"/>
        <v>5</v>
      </c>
      <c r="AM28" s="124">
        <f t="shared" si="28"/>
        <v>4</v>
      </c>
      <c r="AN28" s="124">
        <f t="shared" si="28"/>
        <v>2</v>
      </c>
      <c r="AO28" s="124">
        <f t="shared" si="28"/>
        <v>1</v>
      </c>
      <c r="AP28" s="124">
        <f t="shared" si="28"/>
        <v>6</v>
      </c>
      <c r="AQ28" s="124">
        <f t="shared" si="28"/>
        <v>5</v>
      </c>
      <c r="AR28" s="124">
        <f t="shared" si="28"/>
        <v>3</v>
      </c>
      <c r="AS28" s="124">
        <f t="shared" si="29"/>
        <v>6</v>
      </c>
      <c r="AT28" s="124">
        <f t="shared" si="29"/>
        <v>4</v>
      </c>
      <c r="AU28" s="124">
        <f t="shared" si="29"/>
        <v>0</v>
      </c>
      <c r="AV28" s="124">
        <f t="shared" si="29"/>
        <v>3</v>
      </c>
      <c r="AW28" s="124">
        <f t="shared" si="29"/>
        <v>2</v>
      </c>
      <c r="AX28" s="124">
        <f t="shared" si="29"/>
        <v>0</v>
      </c>
      <c r="AY28" s="124">
        <f t="shared" si="29"/>
        <v>3</v>
      </c>
      <c r="AZ28" s="124">
        <f t="shared" si="29"/>
        <v>4</v>
      </c>
      <c r="BA28" s="124">
        <f t="shared" si="29"/>
        <v>3</v>
      </c>
      <c r="BB28" s="124">
        <f t="shared" si="29"/>
        <v>1</v>
      </c>
      <c r="BC28" s="124">
        <f t="shared" si="30"/>
        <v>4</v>
      </c>
      <c r="BD28" s="124">
        <f t="shared" si="30"/>
        <v>4</v>
      </c>
      <c r="BE28" s="124">
        <f t="shared" si="30"/>
        <v>1</v>
      </c>
      <c r="BF28" s="124">
        <f t="shared" si="30"/>
        <v>2</v>
      </c>
      <c r="BG28" s="124">
        <f t="shared" si="30"/>
        <v>4</v>
      </c>
      <c r="BH28" s="124">
        <f t="shared" si="30"/>
        <v>7</v>
      </c>
      <c r="BI28" s="124">
        <f t="shared" si="30"/>
        <v>0</v>
      </c>
      <c r="BJ28" s="124">
        <f t="shared" si="30"/>
        <v>1</v>
      </c>
      <c r="BK28" s="124">
        <f t="shared" si="30"/>
        <v>3</v>
      </c>
      <c r="BL28" s="124">
        <f t="shared" si="30"/>
        <v>0</v>
      </c>
      <c r="BM28" s="124">
        <f t="shared" si="31"/>
        <v>3</v>
      </c>
      <c r="BN28" s="124">
        <f t="shared" si="31"/>
        <v>2</v>
      </c>
      <c r="BO28" s="124">
        <f t="shared" si="31"/>
        <v>0</v>
      </c>
      <c r="BP28" s="124">
        <f t="shared" si="31"/>
        <v>3</v>
      </c>
      <c r="BQ28" s="124">
        <f t="shared" si="31"/>
        <v>4</v>
      </c>
      <c r="BR28" s="124">
        <f t="shared" si="31"/>
        <v>3</v>
      </c>
      <c r="BS28" s="124">
        <f t="shared" si="31"/>
        <v>1</v>
      </c>
      <c r="BT28" s="124">
        <f t="shared" si="31"/>
        <v>4</v>
      </c>
      <c r="BU28" s="124">
        <f t="shared" si="31"/>
        <v>1</v>
      </c>
      <c r="BV28" s="124">
        <f t="shared" si="31"/>
        <v>3</v>
      </c>
      <c r="BW28" s="124">
        <f t="shared" si="32"/>
        <v>6</v>
      </c>
      <c r="BX28" s="124">
        <f t="shared" si="32"/>
        <v>1</v>
      </c>
      <c r="BY28" s="124">
        <f t="shared" si="32"/>
        <v>0</v>
      </c>
      <c r="BZ28" s="124">
        <f t="shared" si="32"/>
        <v>2</v>
      </c>
      <c r="CA28" s="124">
        <f t="shared" si="32"/>
        <v>1</v>
      </c>
      <c r="CB28" s="124">
        <f t="shared" si="32"/>
        <v>2</v>
      </c>
      <c r="CC28" s="124">
        <f t="shared" si="32"/>
        <v>5</v>
      </c>
      <c r="CD28" s="124">
        <f t="shared" si="32"/>
        <v>2</v>
      </c>
      <c r="CE28" s="124">
        <f t="shared" si="32"/>
        <v>1</v>
      </c>
      <c r="CF28" s="124">
        <f t="shared" si="32"/>
        <v>1</v>
      </c>
      <c r="CG28" s="124">
        <f t="shared" si="33"/>
        <v>2</v>
      </c>
      <c r="CH28" s="124">
        <f t="shared" si="33"/>
        <v>3</v>
      </c>
      <c r="CI28" s="124">
        <f t="shared" si="33"/>
        <v>4</v>
      </c>
      <c r="CJ28" s="124">
        <f t="shared" si="33"/>
        <v>3</v>
      </c>
      <c r="CK28" s="124">
        <f t="shared" si="33"/>
        <v>1</v>
      </c>
      <c r="CL28" s="124">
        <f t="shared" si="33"/>
        <v>4</v>
      </c>
      <c r="CM28" s="124">
        <f t="shared" si="33"/>
        <v>7</v>
      </c>
      <c r="CN28" s="124">
        <f t="shared" si="33"/>
        <v>6</v>
      </c>
      <c r="CO28" s="124">
        <f t="shared" si="33"/>
        <v>4</v>
      </c>
      <c r="CP28" s="124">
        <f t="shared" si="33"/>
        <v>7</v>
      </c>
      <c r="CQ28" s="124">
        <f t="shared" si="34"/>
        <v>1</v>
      </c>
      <c r="CR28" s="124">
        <f t="shared" si="34"/>
        <v>3</v>
      </c>
      <c r="CS28" s="124">
        <f t="shared" si="34"/>
        <v>0</v>
      </c>
      <c r="CT28" s="124">
        <f t="shared" si="34"/>
        <v>2</v>
      </c>
      <c r="CU28" s="124">
        <f t="shared" si="34"/>
        <v>1</v>
      </c>
      <c r="CV28" s="124">
        <f t="shared" si="34"/>
        <v>3</v>
      </c>
      <c r="CW28" s="124"/>
      <c r="CX28" s="124"/>
      <c r="CY28" s="124"/>
      <c r="CZ28" s="131"/>
      <c r="DD28" s="4"/>
    </row>
    <row r="29" spans="3:108" ht="16.5" thickBot="1" x14ac:dyDescent="0.3">
      <c r="J29" s="3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31"/>
      <c r="AA29" s="131"/>
      <c r="AB29" s="131"/>
      <c r="AC29" s="131"/>
      <c r="AD29" s="131"/>
      <c r="AE29" s="131"/>
      <c r="AF29" s="131"/>
      <c r="AG29" s="131"/>
      <c r="AH29" s="13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31"/>
      <c r="DB29" s="132"/>
      <c r="DD29" s="25"/>
    </row>
    <row r="30" spans="3:108" ht="19.5" thickBot="1" x14ac:dyDescent="0.35">
      <c r="C30" s="36"/>
      <c r="D30" s="10" t="s">
        <v>7</v>
      </c>
      <c r="E30" s="173" t="s">
        <v>30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4"/>
      <c r="Q30" s="26"/>
      <c r="R30" s="26"/>
      <c r="S30" s="26"/>
      <c r="T30" s="26"/>
      <c r="U30" s="26"/>
      <c r="V30" s="26"/>
      <c r="W30" s="26"/>
      <c r="X30" s="26"/>
      <c r="Y30" s="26"/>
      <c r="Z30" s="131"/>
      <c r="AA30" s="131"/>
      <c r="AB30" s="131"/>
      <c r="AC30" s="131"/>
      <c r="AD30" s="135"/>
      <c r="AE30" s="136"/>
      <c r="AF30" s="131"/>
      <c r="AI30" s="137">
        <f>IFERROR(AVERAGE(AI17:AI28),"")</f>
        <v>1.5</v>
      </c>
      <c r="AJ30" s="137">
        <f t="shared" ref="AJ30:CU30" si="36">IFERROR(AVERAGE(AJ17:AJ28),"")</f>
        <v>3.1666666666666665</v>
      </c>
      <c r="AK30" s="137">
        <f t="shared" si="36"/>
        <v>2.3333333333333335</v>
      </c>
      <c r="AL30" s="137">
        <f t="shared" si="36"/>
        <v>3.8333333333333335</v>
      </c>
      <c r="AM30" s="137">
        <f t="shared" si="36"/>
        <v>2.5</v>
      </c>
      <c r="AN30" s="137">
        <f t="shared" si="36"/>
        <v>3.25</v>
      </c>
      <c r="AO30" s="137">
        <f t="shared" si="36"/>
        <v>1.8333333333333333</v>
      </c>
      <c r="AP30" s="137">
        <f t="shared" si="36"/>
        <v>3.25</v>
      </c>
      <c r="AQ30" s="137">
        <f t="shared" si="36"/>
        <v>4.083333333333333</v>
      </c>
      <c r="AR30" s="137">
        <f t="shared" si="36"/>
        <v>2.1666666666666665</v>
      </c>
      <c r="AS30" s="137">
        <f t="shared" si="36"/>
        <v>4.416666666666667</v>
      </c>
      <c r="AT30" s="137">
        <f t="shared" si="36"/>
        <v>3.6666666666666665</v>
      </c>
      <c r="AU30" s="137">
        <f t="shared" si="36"/>
        <v>2.3333333333333335</v>
      </c>
      <c r="AV30" s="137">
        <f t="shared" si="36"/>
        <v>3</v>
      </c>
      <c r="AW30" s="137">
        <f t="shared" si="36"/>
        <v>2.3333333333333335</v>
      </c>
      <c r="AX30" s="137">
        <f t="shared" si="36"/>
        <v>2.5833333333333335</v>
      </c>
      <c r="AY30" s="137">
        <f t="shared" si="36"/>
        <v>2.3333333333333335</v>
      </c>
      <c r="AZ30" s="137">
        <f t="shared" si="36"/>
        <v>3.0833333333333335</v>
      </c>
      <c r="BA30" s="137">
        <f t="shared" si="36"/>
        <v>3.5833333333333335</v>
      </c>
      <c r="BB30" s="137">
        <f t="shared" si="36"/>
        <v>1.5</v>
      </c>
      <c r="BC30" s="137">
        <f t="shared" si="36"/>
        <v>3.75</v>
      </c>
      <c r="BD30" s="137">
        <f t="shared" si="36"/>
        <v>2</v>
      </c>
      <c r="BE30" s="137">
        <f t="shared" si="36"/>
        <v>3.3333333333333335</v>
      </c>
      <c r="BF30" s="137">
        <f t="shared" si="36"/>
        <v>2.6666666666666665</v>
      </c>
      <c r="BG30" s="137">
        <f t="shared" si="36"/>
        <v>4.583333333333333</v>
      </c>
      <c r="BH30" s="137">
        <f t="shared" si="36"/>
        <v>3.3333333333333335</v>
      </c>
      <c r="BI30" s="137">
        <f t="shared" si="36"/>
        <v>1.75</v>
      </c>
      <c r="BJ30" s="137">
        <f t="shared" si="36"/>
        <v>2.5833333333333335</v>
      </c>
      <c r="BK30" s="137">
        <f t="shared" si="36"/>
        <v>3.1666666666666665</v>
      </c>
      <c r="BL30" s="137">
        <f t="shared" si="36"/>
        <v>2.75</v>
      </c>
      <c r="BM30" s="137">
        <f t="shared" si="36"/>
        <v>2.3333333333333335</v>
      </c>
      <c r="BN30" s="137">
        <f t="shared" si="36"/>
        <v>2.5</v>
      </c>
      <c r="BO30" s="137">
        <f t="shared" si="36"/>
        <v>3.25</v>
      </c>
      <c r="BP30" s="137">
        <f t="shared" si="36"/>
        <v>2.3333333333333335</v>
      </c>
      <c r="BQ30" s="137">
        <f t="shared" si="36"/>
        <v>2.4166666666666665</v>
      </c>
      <c r="BR30" s="137">
        <f t="shared" si="36"/>
        <v>2.9166666666666665</v>
      </c>
      <c r="BS30" s="137">
        <f t="shared" si="36"/>
        <v>2.1666666666666665</v>
      </c>
      <c r="BT30" s="137">
        <f t="shared" si="36"/>
        <v>2.9166666666666665</v>
      </c>
      <c r="BU30" s="137">
        <f t="shared" si="36"/>
        <v>2.8333333333333335</v>
      </c>
      <c r="BV30" s="137">
        <f t="shared" si="36"/>
        <v>2.25</v>
      </c>
      <c r="BW30" s="137">
        <f t="shared" si="36"/>
        <v>3.6666666666666665</v>
      </c>
      <c r="BX30" s="137">
        <f t="shared" si="36"/>
        <v>2.9166666666666665</v>
      </c>
      <c r="BY30" s="137">
        <f t="shared" si="36"/>
        <v>2.25</v>
      </c>
      <c r="BZ30" s="137">
        <f t="shared" si="36"/>
        <v>3.3333333333333335</v>
      </c>
      <c r="CA30" s="137">
        <f t="shared" si="36"/>
        <v>1.4166666666666667</v>
      </c>
      <c r="CB30" s="137">
        <f t="shared" si="36"/>
        <v>2.5833333333333335</v>
      </c>
      <c r="CC30" s="137">
        <f t="shared" si="36"/>
        <v>2.8333333333333335</v>
      </c>
      <c r="CD30" s="137">
        <f t="shared" si="36"/>
        <v>1.9166666666666667</v>
      </c>
      <c r="CE30" s="137">
        <f t="shared" si="36"/>
        <v>3.0833333333333335</v>
      </c>
      <c r="CF30" s="137">
        <f t="shared" si="36"/>
        <v>2</v>
      </c>
      <c r="CG30" s="137">
        <f t="shared" si="36"/>
        <v>2.5833333333333335</v>
      </c>
      <c r="CH30" s="137">
        <f t="shared" si="36"/>
        <v>3.0833333333333335</v>
      </c>
      <c r="CI30" s="137">
        <f t="shared" si="36"/>
        <v>3.5</v>
      </c>
      <c r="CJ30" s="137">
        <f t="shared" si="36"/>
        <v>3.3333333333333335</v>
      </c>
      <c r="CK30" s="137">
        <f t="shared" si="36"/>
        <v>2.5833333333333335</v>
      </c>
      <c r="CL30" s="137">
        <f t="shared" si="36"/>
        <v>2.6666666666666665</v>
      </c>
      <c r="CM30" s="137">
        <f t="shared" si="36"/>
        <v>2.75</v>
      </c>
      <c r="CN30" s="137">
        <f t="shared" si="36"/>
        <v>3.4166666666666665</v>
      </c>
      <c r="CO30" s="137">
        <f t="shared" si="36"/>
        <v>2.1666666666666665</v>
      </c>
      <c r="CP30" s="137">
        <f t="shared" si="36"/>
        <v>4.083333333333333</v>
      </c>
      <c r="CQ30" s="137">
        <f t="shared" si="36"/>
        <v>2</v>
      </c>
      <c r="CR30" s="137">
        <f t="shared" si="36"/>
        <v>2.5833333333333335</v>
      </c>
      <c r="CS30" s="137">
        <f t="shared" si="36"/>
        <v>2.1666666666666665</v>
      </c>
      <c r="CT30" s="137">
        <f t="shared" si="36"/>
        <v>3.25</v>
      </c>
      <c r="CU30" s="137">
        <f t="shared" si="36"/>
        <v>1.3333333333333333</v>
      </c>
      <c r="CV30" s="137">
        <f t="shared" ref="CV30" si="37">IFERROR(AVERAGE(CV17:CV28),"")</f>
        <v>3.4166666666666665</v>
      </c>
      <c r="CW30" s="124"/>
      <c r="CX30" s="124"/>
      <c r="CY30" s="124"/>
      <c r="CZ30" s="131"/>
      <c r="DD30" s="4"/>
    </row>
    <row r="31" spans="3:108" ht="18.75" x14ac:dyDescent="0.3">
      <c r="C31" s="37"/>
      <c r="D31" s="38"/>
      <c r="E31" s="178" t="s">
        <v>31</v>
      </c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9"/>
      <c r="Q31" s="26"/>
      <c r="R31" s="26"/>
      <c r="S31" s="26"/>
      <c r="T31" s="26"/>
      <c r="U31" s="26"/>
      <c r="V31" s="26"/>
      <c r="W31" s="26"/>
      <c r="X31" s="26"/>
      <c r="Y31" s="26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D31" s="4"/>
    </row>
    <row r="32" spans="3:108" ht="15.75" customHeight="1" thickBot="1" x14ac:dyDescent="0.3">
      <c r="C32" s="37"/>
      <c r="D32" s="39"/>
      <c r="E32" s="175" t="s">
        <v>32</v>
      </c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6"/>
      <c r="Q32" s="26"/>
      <c r="R32" s="26"/>
      <c r="S32" s="26"/>
      <c r="T32" s="26"/>
      <c r="U32" s="26"/>
      <c r="V32" s="26"/>
      <c r="W32" s="26"/>
      <c r="X32" s="26"/>
      <c r="Y32" s="26"/>
      <c r="Z32" s="131"/>
      <c r="AA32" s="131"/>
      <c r="AB32" s="131"/>
      <c r="AC32" s="131"/>
      <c r="AD32" s="131"/>
      <c r="AE32" s="131"/>
      <c r="AF32" s="131"/>
      <c r="AG32" s="131"/>
      <c r="AH32" s="127"/>
      <c r="AI32" s="126">
        <v>1</v>
      </c>
      <c r="AJ32" s="126">
        <f>+AI32</f>
        <v>1</v>
      </c>
      <c r="AK32" s="126">
        <f>+AJ32</f>
        <v>1</v>
      </c>
      <c r="AL32" s="126">
        <f t="shared" ref="AL32:AS32" si="38">+AK32</f>
        <v>1</v>
      </c>
      <c r="AM32" s="126">
        <f t="shared" si="38"/>
        <v>1</v>
      </c>
      <c r="AN32" s="126">
        <f t="shared" si="38"/>
        <v>1</v>
      </c>
      <c r="AO32" s="126">
        <f t="shared" si="38"/>
        <v>1</v>
      </c>
      <c r="AP32" s="126">
        <f t="shared" si="38"/>
        <v>1</v>
      </c>
      <c r="AQ32" s="126">
        <f t="shared" si="38"/>
        <v>1</v>
      </c>
      <c r="AR32" s="126">
        <f t="shared" si="38"/>
        <v>1</v>
      </c>
      <c r="AS32" s="126">
        <f t="shared" si="38"/>
        <v>1</v>
      </c>
      <c r="AT32" s="126">
        <v>2</v>
      </c>
      <c r="AU32" s="126">
        <f t="shared" ref="AU32:BC32" si="39">+AT32</f>
        <v>2</v>
      </c>
      <c r="AV32" s="126">
        <f t="shared" si="39"/>
        <v>2</v>
      </c>
      <c r="AW32" s="126">
        <f t="shared" si="39"/>
        <v>2</v>
      </c>
      <c r="AX32" s="126">
        <f t="shared" si="39"/>
        <v>2</v>
      </c>
      <c r="AY32" s="126">
        <f t="shared" si="39"/>
        <v>2</v>
      </c>
      <c r="AZ32" s="126">
        <f t="shared" si="39"/>
        <v>2</v>
      </c>
      <c r="BA32" s="126">
        <f t="shared" si="39"/>
        <v>2</v>
      </c>
      <c r="BB32" s="126">
        <f t="shared" si="39"/>
        <v>2</v>
      </c>
      <c r="BC32" s="126">
        <f t="shared" si="39"/>
        <v>2</v>
      </c>
      <c r="BD32" s="126">
        <v>3</v>
      </c>
      <c r="BE32" s="126">
        <f t="shared" ref="BE32:BL32" si="40">+BD32</f>
        <v>3</v>
      </c>
      <c r="BF32" s="126">
        <f t="shared" si="40"/>
        <v>3</v>
      </c>
      <c r="BG32" s="126">
        <f t="shared" si="40"/>
        <v>3</v>
      </c>
      <c r="BH32" s="126">
        <f t="shared" si="40"/>
        <v>3</v>
      </c>
      <c r="BI32" s="126">
        <f t="shared" si="40"/>
        <v>3</v>
      </c>
      <c r="BJ32" s="126">
        <f t="shared" si="40"/>
        <v>3</v>
      </c>
      <c r="BK32" s="126">
        <f t="shared" si="40"/>
        <v>3</v>
      </c>
      <c r="BL32" s="126">
        <f t="shared" si="40"/>
        <v>3</v>
      </c>
      <c r="BM32" s="126">
        <v>4</v>
      </c>
      <c r="BN32" s="126">
        <f t="shared" ref="BN32:BT32" si="41">+BM32</f>
        <v>4</v>
      </c>
      <c r="BO32" s="126">
        <f t="shared" si="41"/>
        <v>4</v>
      </c>
      <c r="BP32" s="126">
        <f t="shared" si="41"/>
        <v>4</v>
      </c>
      <c r="BQ32" s="126">
        <f t="shared" si="41"/>
        <v>4</v>
      </c>
      <c r="BR32" s="126">
        <f t="shared" si="41"/>
        <v>4</v>
      </c>
      <c r="BS32" s="126">
        <f t="shared" si="41"/>
        <v>4</v>
      </c>
      <c r="BT32" s="126">
        <f t="shared" si="41"/>
        <v>4</v>
      </c>
      <c r="BU32" s="126">
        <v>5</v>
      </c>
      <c r="BV32" s="126">
        <f t="shared" ref="BV32:CA32" si="42">+BU32</f>
        <v>5</v>
      </c>
      <c r="BW32" s="126">
        <f t="shared" si="42"/>
        <v>5</v>
      </c>
      <c r="BX32" s="126">
        <f t="shared" si="42"/>
        <v>5</v>
      </c>
      <c r="BY32" s="126">
        <f t="shared" si="42"/>
        <v>5</v>
      </c>
      <c r="BZ32" s="126">
        <f t="shared" si="42"/>
        <v>5</v>
      </c>
      <c r="CA32" s="126">
        <f t="shared" si="42"/>
        <v>5</v>
      </c>
      <c r="CB32" s="126">
        <v>6</v>
      </c>
      <c r="CC32" s="126">
        <f t="shared" ref="CC32:CG32" si="43">+CB32</f>
        <v>6</v>
      </c>
      <c r="CD32" s="126">
        <f t="shared" si="43"/>
        <v>6</v>
      </c>
      <c r="CE32" s="126">
        <f t="shared" si="43"/>
        <v>6</v>
      </c>
      <c r="CF32" s="126">
        <f t="shared" si="43"/>
        <v>6</v>
      </c>
      <c r="CG32" s="126">
        <f t="shared" si="43"/>
        <v>6</v>
      </c>
      <c r="CH32" s="126">
        <v>7</v>
      </c>
      <c r="CI32" s="126">
        <f t="shared" ref="CI32:CL32" si="44">+CH32</f>
        <v>7</v>
      </c>
      <c r="CJ32" s="126">
        <f t="shared" si="44"/>
        <v>7</v>
      </c>
      <c r="CK32" s="126">
        <f t="shared" si="44"/>
        <v>7</v>
      </c>
      <c r="CL32" s="126">
        <f t="shared" si="44"/>
        <v>7</v>
      </c>
      <c r="CM32" s="126">
        <v>8</v>
      </c>
      <c r="CN32" s="126">
        <f t="shared" ref="CN32:CP32" si="45">+CM32</f>
        <v>8</v>
      </c>
      <c r="CO32" s="126">
        <f t="shared" si="45"/>
        <v>8</v>
      </c>
      <c r="CP32" s="126">
        <f t="shared" si="45"/>
        <v>8</v>
      </c>
      <c r="CQ32" s="126">
        <v>9</v>
      </c>
      <c r="CR32" s="126">
        <f t="shared" ref="CR32:CS32" si="46">+CQ32</f>
        <v>9</v>
      </c>
      <c r="CS32" s="126">
        <f t="shared" si="46"/>
        <v>9</v>
      </c>
      <c r="CT32" s="126">
        <v>10</v>
      </c>
      <c r="CU32" s="126">
        <f t="shared" ref="CU32" si="47">+CT32</f>
        <v>10</v>
      </c>
      <c r="CV32" s="126">
        <v>11</v>
      </c>
      <c r="CW32" s="131"/>
      <c r="CX32" s="131"/>
      <c r="CY32" s="131"/>
      <c r="CZ32" s="131"/>
      <c r="DD32" s="40"/>
    </row>
    <row r="33" spans="2:108" ht="15.75" thickBot="1" x14ac:dyDescent="0.3">
      <c r="C33" s="41"/>
      <c r="D33" s="42"/>
      <c r="AH33" s="127"/>
      <c r="AI33" s="126">
        <v>2</v>
      </c>
      <c r="AJ33" s="126">
        <f>+AI33+1</f>
        <v>3</v>
      </c>
      <c r="AK33" s="126">
        <f>+AJ33+1</f>
        <v>4</v>
      </c>
      <c r="AL33" s="126">
        <f t="shared" ref="AL33:AS33" si="48">+AK33+1</f>
        <v>5</v>
      </c>
      <c r="AM33" s="126">
        <f t="shared" si="48"/>
        <v>6</v>
      </c>
      <c r="AN33" s="126">
        <f t="shared" si="48"/>
        <v>7</v>
      </c>
      <c r="AO33" s="126">
        <f t="shared" si="48"/>
        <v>8</v>
      </c>
      <c r="AP33" s="126">
        <f t="shared" si="48"/>
        <v>9</v>
      </c>
      <c r="AQ33" s="126">
        <f t="shared" si="48"/>
        <v>10</v>
      </c>
      <c r="AR33" s="126">
        <f t="shared" si="48"/>
        <v>11</v>
      </c>
      <c r="AS33" s="126">
        <f t="shared" si="48"/>
        <v>12</v>
      </c>
      <c r="AT33" s="126">
        <v>3</v>
      </c>
      <c r="AU33" s="126">
        <f t="shared" ref="AU33:BC33" si="49">+AT33+1</f>
        <v>4</v>
      </c>
      <c r="AV33" s="126">
        <f t="shared" si="49"/>
        <v>5</v>
      </c>
      <c r="AW33" s="126">
        <f t="shared" si="49"/>
        <v>6</v>
      </c>
      <c r="AX33" s="126">
        <f t="shared" si="49"/>
        <v>7</v>
      </c>
      <c r="AY33" s="126">
        <f t="shared" si="49"/>
        <v>8</v>
      </c>
      <c r="AZ33" s="126">
        <f t="shared" si="49"/>
        <v>9</v>
      </c>
      <c r="BA33" s="126">
        <f t="shared" si="49"/>
        <v>10</v>
      </c>
      <c r="BB33" s="126">
        <f t="shared" si="49"/>
        <v>11</v>
      </c>
      <c r="BC33" s="126">
        <f t="shared" si="49"/>
        <v>12</v>
      </c>
      <c r="BD33" s="126">
        <v>4</v>
      </c>
      <c r="BE33" s="126">
        <f t="shared" ref="BE33:BL33" si="50">+BD33+1</f>
        <v>5</v>
      </c>
      <c r="BF33" s="126">
        <f t="shared" si="50"/>
        <v>6</v>
      </c>
      <c r="BG33" s="126">
        <f t="shared" si="50"/>
        <v>7</v>
      </c>
      <c r="BH33" s="126">
        <f t="shared" si="50"/>
        <v>8</v>
      </c>
      <c r="BI33" s="126">
        <f t="shared" si="50"/>
        <v>9</v>
      </c>
      <c r="BJ33" s="126">
        <f t="shared" si="50"/>
        <v>10</v>
      </c>
      <c r="BK33" s="126">
        <f t="shared" si="50"/>
        <v>11</v>
      </c>
      <c r="BL33" s="126">
        <f t="shared" si="50"/>
        <v>12</v>
      </c>
      <c r="BM33" s="126">
        <v>5</v>
      </c>
      <c r="BN33" s="126">
        <f t="shared" ref="BN33:BT33" si="51">+BM33+1</f>
        <v>6</v>
      </c>
      <c r="BO33" s="126">
        <f t="shared" si="51"/>
        <v>7</v>
      </c>
      <c r="BP33" s="126">
        <f t="shared" si="51"/>
        <v>8</v>
      </c>
      <c r="BQ33" s="126">
        <f t="shared" si="51"/>
        <v>9</v>
      </c>
      <c r="BR33" s="126">
        <f t="shared" si="51"/>
        <v>10</v>
      </c>
      <c r="BS33" s="126">
        <f t="shared" si="51"/>
        <v>11</v>
      </c>
      <c r="BT33" s="126">
        <f t="shared" si="51"/>
        <v>12</v>
      </c>
      <c r="BU33" s="126">
        <v>6</v>
      </c>
      <c r="BV33" s="126">
        <f t="shared" ref="BV33:CA33" si="52">+BU33+1</f>
        <v>7</v>
      </c>
      <c r="BW33" s="126">
        <f t="shared" si="52"/>
        <v>8</v>
      </c>
      <c r="BX33" s="126">
        <f t="shared" si="52"/>
        <v>9</v>
      </c>
      <c r="BY33" s="126">
        <f t="shared" si="52"/>
        <v>10</v>
      </c>
      <c r="BZ33" s="126">
        <f t="shared" si="52"/>
        <v>11</v>
      </c>
      <c r="CA33" s="126">
        <f t="shared" si="52"/>
        <v>12</v>
      </c>
      <c r="CB33" s="126">
        <v>7</v>
      </c>
      <c r="CC33" s="126">
        <f t="shared" ref="CC33:CG33" si="53">+CB33+1</f>
        <v>8</v>
      </c>
      <c r="CD33" s="126">
        <f t="shared" si="53"/>
        <v>9</v>
      </c>
      <c r="CE33" s="126">
        <f t="shared" si="53"/>
        <v>10</v>
      </c>
      <c r="CF33" s="126">
        <f t="shared" si="53"/>
        <v>11</v>
      </c>
      <c r="CG33" s="126">
        <f t="shared" si="53"/>
        <v>12</v>
      </c>
      <c r="CH33" s="126">
        <v>8</v>
      </c>
      <c r="CI33" s="126">
        <f t="shared" ref="CI33:CL33" si="54">+CH33+1</f>
        <v>9</v>
      </c>
      <c r="CJ33" s="126">
        <f t="shared" si="54"/>
        <v>10</v>
      </c>
      <c r="CK33" s="126">
        <f t="shared" si="54"/>
        <v>11</v>
      </c>
      <c r="CL33" s="126">
        <f t="shared" si="54"/>
        <v>12</v>
      </c>
      <c r="CM33" s="126">
        <v>9</v>
      </c>
      <c r="CN33" s="126">
        <f t="shared" ref="CN33:CP33" si="55">+CM33+1</f>
        <v>10</v>
      </c>
      <c r="CO33" s="126">
        <f t="shared" si="55"/>
        <v>11</v>
      </c>
      <c r="CP33" s="126">
        <f t="shared" si="55"/>
        <v>12</v>
      </c>
      <c r="CQ33" s="126">
        <v>10</v>
      </c>
      <c r="CR33" s="126">
        <f t="shared" ref="CR33:CS33" si="56">+CQ33+1</f>
        <v>11</v>
      </c>
      <c r="CS33" s="126">
        <f t="shared" si="56"/>
        <v>12</v>
      </c>
      <c r="CT33" s="126">
        <v>11</v>
      </c>
      <c r="CU33" s="126">
        <f t="shared" ref="CU33" si="57">+CT33+1</f>
        <v>12</v>
      </c>
      <c r="CV33" s="126">
        <v>12</v>
      </c>
      <c r="DD33" s="4"/>
    </row>
    <row r="34" spans="2:108" ht="19.5" thickBot="1" x14ac:dyDescent="0.35">
      <c r="F34" s="213" t="s">
        <v>75</v>
      </c>
      <c r="G34" s="214"/>
      <c r="H34" s="214"/>
      <c r="I34" s="214"/>
      <c r="J34" s="214"/>
      <c r="K34" s="214"/>
      <c r="L34" s="214"/>
      <c r="M34" s="215"/>
      <c r="DD34" s="4"/>
    </row>
    <row r="35" spans="2:108" ht="19.5" thickBot="1" x14ac:dyDescent="0.35">
      <c r="D35" s="10" t="s">
        <v>14</v>
      </c>
      <c r="E35" s="195" t="s">
        <v>15</v>
      </c>
      <c r="F35" s="196"/>
      <c r="G35" s="196"/>
      <c r="H35" s="196"/>
      <c r="I35" s="196"/>
      <c r="J35" s="196"/>
      <c r="K35" s="196"/>
      <c r="L35" s="196"/>
      <c r="M35" s="197"/>
      <c r="N35" s="43"/>
      <c r="O35" s="43"/>
      <c r="P35" s="43"/>
      <c r="Q35" s="3"/>
      <c r="R35" s="3"/>
      <c r="S35" s="3"/>
      <c r="T35" s="3"/>
      <c r="U35" s="3"/>
    </row>
    <row r="36" spans="2:108" x14ac:dyDescent="0.25">
      <c r="D36" s="44"/>
      <c r="E36" s="198" t="s">
        <v>23</v>
      </c>
      <c r="F36" s="199"/>
      <c r="G36" s="199"/>
      <c r="H36" s="199"/>
      <c r="I36" s="199"/>
      <c r="J36" s="199"/>
      <c r="K36" s="199"/>
      <c r="L36" s="199"/>
      <c r="M36" s="200"/>
      <c r="N36" s="8"/>
      <c r="O36" s="8"/>
      <c r="P36" s="8"/>
      <c r="Q36" s="3"/>
      <c r="R36" s="3"/>
      <c r="S36" s="3"/>
      <c r="T36" s="3"/>
      <c r="U36" s="3"/>
      <c r="AF36" s="138"/>
      <c r="AH36" s="130">
        <v>2</v>
      </c>
      <c r="AI36" s="124">
        <f t="shared" ref="AI36:AR47" si="58">IFERROR(SQRT(((HLOOKUP(AI$13,reverse_data,$AH36)-HLOOKUP(AI$14,reverse_data,$AH36)))^2),"")</f>
        <v>3</v>
      </c>
      <c r="AJ36" s="124">
        <f t="shared" si="58"/>
        <v>2</v>
      </c>
      <c r="AK36" s="124">
        <f t="shared" si="58"/>
        <v>2</v>
      </c>
      <c r="AL36" s="124">
        <f t="shared" si="58"/>
        <v>3</v>
      </c>
      <c r="AM36" s="124">
        <f t="shared" si="58"/>
        <v>1</v>
      </c>
      <c r="AN36" s="124">
        <f t="shared" si="58"/>
        <v>4</v>
      </c>
      <c r="AO36" s="124">
        <f t="shared" si="58"/>
        <v>2</v>
      </c>
      <c r="AP36" s="124">
        <f t="shared" si="58"/>
        <v>4</v>
      </c>
      <c r="AQ36" s="124">
        <f t="shared" si="58"/>
        <v>3</v>
      </c>
      <c r="AR36" s="124">
        <f t="shared" si="58"/>
        <v>0</v>
      </c>
      <c r="AS36" s="124">
        <f t="shared" ref="AS36:BB47" si="59">IFERROR(SQRT(((HLOOKUP(AS$13,reverse_data,$AH36)-HLOOKUP(AS$14,reverse_data,$AH36)))^2),"")</f>
        <v>2</v>
      </c>
      <c r="AT36" s="124">
        <f t="shared" si="59"/>
        <v>1</v>
      </c>
      <c r="AU36" s="124">
        <f t="shared" si="59"/>
        <v>5</v>
      </c>
      <c r="AV36" s="124">
        <f t="shared" si="59"/>
        <v>6</v>
      </c>
      <c r="AW36" s="124">
        <f t="shared" si="59"/>
        <v>4</v>
      </c>
      <c r="AX36" s="124">
        <f t="shared" si="59"/>
        <v>7</v>
      </c>
      <c r="AY36" s="124">
        <f t="shared" si="59"/>
        <v>1</v>
      </c>
      <c r="AZ36" s="124">
        <f t="shared" si="59"/>
        <v>7</v>
      </c>
      <c r="BA36" s="124">
        <f t="shared" si="59"/>
        <v>6</v>
      </c>
      <c r="BB36" s="124">
        <f t="shared" si="59"/>
        <v>3</v>
      </c>
      <c r="BC36" s="124">
        <f t="shared" ref="BC36:BL47" si="60">IFERROR(SQRT(((HLOOKUP(BC$13,reverse_data,$AH36)-HLOOKUP(BC$14,reverse_data,$AH36)))^2),"")</f>
        <v>1</v>
      </c>
      <c r="BD36" s="124">
        <f t="shared" si="60"/>
        <v>4</v>
      </c>
      <c r="BE36" s="124">
        <f t="shared" si="60"/>
        <v>5</v>
      </c>
      <c r="BF36" s="124">
        <f t="shared" si="60"/>
        <v>3</v>
      </c>
      <c r="BG36" s="124">
        <f t="shared" si="60"/>
        <v>6</v>
      </c>
      <c r="BH36" s="124">
        <f t="shared" si="60"/>
        <v>0</v>
      </c>
      <c r="BI36" s="124">
        <f t="shared" si="60"/>
        <v>6</v>
      </c>
      <c r="BJ36" s="124">
        <f t="shared" si="60"/>
        <v>5</v>
      </c>
      <c r="BK36" s="124">
        <f t="shared" si="60"/>
        <v>2</v>
      </c>
      <c r="BL36" s="124">
        <f t="shared" si="60"/>
        <v>0</v>
      </c>
      <c r="BM36" s="124">
        <f t="shared" ref="BM36:BV47" si="61">IFERROR(SQRT(((HLOOKUP(BM$13,reverse_data,$AH36)-HLOOKUP(BM$14,reverse_data,$AH36)))^2),"")</f>
        <v>1</v>
      </c>
      <c r="BN36" s="124">
        <f t="shared" si="61"/>
        <v>1</v>
      </c>
      <c r="BO36" s="124">
        <f t="shared" si="61"/>
        <v>2</v>
      </c>
      <c r="BP36" s="124">
        <f t="shared" si="61"/>
        <v>4</v>
      </c>
      <c r="BQ36" s="124">
        <f t="shared" si="61"/>
        <v>2</v>
      </c>
      <c r="BR36" s="124">
        <f t="shared" si="61"/>
        <v>1</v>
      </c>
      <c r="BS36" s="124">
        <f t="shared" si="61"/>
        <v>2</v>
      </c>
      <c r="BT36" s="124">
        <f t="shared" si="61"/>
        <v>4</v>
      </c>
      <c r="BU36" s="124">
        <f t="shared" si="61"/>
        <v>2</v>
      </c>
      <c r="BV36" s="124">
        <f t="shared" si="61"/>
        <v>1</v>
      </c>
      <c r="BW36" s="124">
        <f t="shared" ref="BW36:CF47" si="62">IFERROR(SQRT(((HLOOKUP(BW$13,reverse_data,$AH36)-HLOOKUP(BW$14,reverse_data,$AH36)))^2),"")</f>
        <v>5</v>
      </c>
      <c r="BX36" s="124">
        <f t="shared" si="62"/>
        <v>1</v>
      </c>
      <c r="BY36" s="124">
        <f t="shared" si="62"/>
        <v>0</v>
      </c>
      <c r="BZ36" s="124">
        <f t="shared" si="62"/>
        <v>3</v>
      </c>
      <c r="CA36" s="124">
        <f t="shared" si="62"/>
        <v>5</v>
      </c>
      <c r="CB36" s="124">
        <f t="shared" si="62"/>
        <v>3</v>
      </c>
      <c r="CC36" s="124">
        <f t="shared" si="62"/>
        <v>3</v>
      </c>
      <c r="CD36" s="124">
        <f t="shared" si="62"/>
        <v>3</v>
      </c>
      <c r="CE36" s="124">
        <f t="shared" si="62"/>
        <v>2</v>
      </c>
      <c r="CF36" s="124">
        <f t="shared" si="62"/>
        <v>1</v>
      </c>
      <c r="CG36" s="124">
        <f t="shared" ref="CG36:CP47" si="63">IFERROR(SQRT(((HLOOKUP(CG$13,reverse_data,$AH36)-HLOOKUP(CG$14,reverse_data,$AH36)))^2),"")</f>
        <v>3</v>
      </c>
      <c r="CH36" s="124">
        <f t="shared" si="63"/>
        <v>6</v>
      </c>
      <c r="CI36" s="124">
        <f t="shared" si="63"/>
        <v>0</v>
      </c>
      <c r="CJ36" s="124">
        <f t="shared" si="63"/>
        <v>1</v>
      </c>
      <c r="CK36" s="124">
        <f t="shared" si="63"/>
        <v>4</v>
      </c>
      <c r="CL36" s="124">
        <f t="shared" si="63"/>
        <v>6</v>
      </c>
      <c r="CM36" s="124">
        <f t="shared" si="63"/>
        <v>6</v>
      </c>
      <c r="CN36" s="124">
        <f t="shared" si="63"/>
        <v>5</v>
      </c>
      <c r="CO36" s="124">
        <f t="shared" si="63"/>
        <v>2</v>
      </c>
      <c r="CP36" s="124">
        <f t="shared" si="63"/>
        <v>0</v>
      </c>
      <c r="CQ36" s="124">
        <f t="shared" ref="CQ36:CV47" si="64">IFERROR(SQRT(((HLOOKUP(CQ$13,reverse_data,$AH36)-HLOOKUP(CQ$14,reverse_data,$AH36)))^2),"")</f>
        <v>1</v>
      </c>
      <c r="CR36" s="124">
        <f t="shared" si="64"/>
        <v>4</v>
      </c>
      <c r="CS36" s="124">
        <f t="shared" si="64"/>
        <v>6</v>
      </c>
      <c r="CT36" s="124">
        <f t="shared" si="64"/>
        <v>3</v>
      </c>
      <c r="CU36" s="124">
        <f t="shared" si="64"/>
        <v>5</v>
      </c>
      <c r="CV36" s="124">
        <f t="shared" si="64"/>
        <v>2</v>
      </c>
    </row>
    <row r="37" spans="2:108" ht="15.75" thickBot="1" x14ac:dyDescent="0.3">
      <c r="D37" s="46"/>
      <c r="E37" s="201" t="s">
        <v>61</v>
      </c>
      <c r="F37" s="202"/>
      <c r="G37" s="202"/>
      <c r="H37" s="202"/>
      <c r="I37" s="202"/>
      <c r="J37" s="202"/>
      <c r="K37" s="202"/>
      <c r="L37" s="202"/>
      <c r="M37" s="203"/>
      <c r="N37" s="8"/>
      <c r="O37" s="8"/>
      <c r="P37" s="8"/>
      <c r="Q37" s="3"/>
      <c r="R37" s="3"/>
      <c r="S37" s="3"/>
      <c r="T37" s="3"/>
      <c r="U37" s="3"/>
      <c r="AE37" s="139"/>
      <c r="AF37" s="138"/>
      <c r="AH37" s="130">
        <f>+AH36+1</f>
        <v>3</v>
      </c>
      <c r="AI37" s="124">
        <f t="shared" si="58"/>
        <v>1</v>
      </c>
      <c r="AJ37" s="124">
        <f t="shared" si="58"/>
        <v>4</v>
      </c>
      <c r="AK37" s="124">
        <f t="shared" si="58"/>
        <v>1</v>
      </c>
      <c r="AL37" s="124">
        <f t="shared" si="58"/>
        <v>3</v>
      </c>
      <c r="AM37" s="124">
        <f t="shared" si="58"/>
        <v>1</v>
      </c>
      <c r="AN37" s="124">
        <f t="shared" si="58"/>
        <v>0</v>
      </c>
      <c r="AO37" s="124">
        <f t="shared" si="58"/>
        <v>1</v>
      </c>
      <c r="AP37" s="124">
        <f t="shared" si="58"/>
        <v>4</v>
      </c>
      <c r="AQ37" s="124">
        <f t="shared" si="58"/>
        <v>3</v>
      </c>
      <c r="AR37" s="124">
        <f t="shared" si="58"/>
        <v>1</v>
      </c>
      <c r="AS37" s="124">
        <f t="shared" si="59"/>
        <v>1</v>
      </c>
      <c r="AT37" s="124">
        <f t="shared" si="59"/>
        <v>3</v>
      </c>
      <c r="AU37" s="124">
        <f t="shared" si="59"/>
        <v>2</v>
      </c>
      <c r="AV37" s="124">
        <f t="shared" si="59"/>
        <v>4</v>
      </c>
      <c r="AW37" s="124">
        <f t="shared" si="59"/>
        <v>2</v>
      </c>
      <c r="AX37" s="124">
        <f t="shared" si="59"/>
        <v>1</v>
      </c>
      <c r="AY37" s="124">
        <f t="shared" si="59"/>
        <v>2</v>
      </c>
      <c r="AZ37" s="124">
        <f t="shared" si="59"/>
        <v>5</v>
      </c>
      <c r="BA37" s="124">
        <f t="shared" si="59"/>
        <v>4</v>
      </c>
      <c r="BB37" s="124">
        <f t="shared" si="59"/>
        <v>0</v>
      </c>
      <c r="BC37" s="124">
        <f t="shared" si="60"/>
        <v>0</v>
      </c>
      <c r="BD37" s="124">
        <f t="shared" si="60"/>
        <v>5</v>
      </c>
      <c r="BE37" s="124">
        <f t="shared" si="60"/>
        <v>7</v>
      </c>
      <c r="BF37" s="124">
        <f t="shared" si="60"/>
        <v>5</v>
      </c>
      <c r="BG37" s="124">
        <f t="shared" si="60"/>
        <v>4</v>
      </c>
      <c r="BH37" s="124">
        <f t="shared" si="60"/>
        <v>5</v>
      </c>
      <c r="BI37" s="124">
        <f t="shared" si="60"/>
        <v>8</v>
      </c>
      <c r="BJ37" s="124">
        <f t="shared" si="60"/>
        <v>7</v>
      </c>
      <c r="BK37" s="124">
        <f t="shared" si="60"/>
        <v>3</v>
      </c>
      <c r="BL37" s="124">
        <f t="shared" si="60"/>
        <v>3</v>
      </c>
      <c r="BM37" s="124">
        <f t="shared" si="61"/>
        <v>2</v>
      </c>
      <c r="BN37" s="124">
        <f t="shared" si="61"/>
        <v>0</v>
      </c>
      <c r="BO37" s="124">
        <f t="shared" si="61"/>
        <v>1</v>
      </c>
      <c r="BP37" s="124">
        <f t="shared" si="61"/>
        <v>0</v>
      </c>
      <c r="BQ37" s="124">
        <f t="shared" si="61"/>
        <v>3</v>
      </c>
      <c r="BR37" s="124">
        <f t="shared" si="61"/>
        <v>2</v>
      </c>
      <c r="BS37" s="124">
        <f t="shared" si="61"/>
        <v>2</v>
      </c>
      <c r="BT37" s="124">
        <f t="shared" si="61"/>
        <v>2</v>
      </c>
      <c r="BU37" s="124">
        <f t="shared" si="61"/>
        <v>2</v>
      </c>
      <c r="BV37" s="124">
        <f t="shared" si="61"/>
        <v>3</v>
      </c>
      <c r="BW37" s="124">
        <f t="shared" si="62"/>
        <v>2</v>
      </c>
      <c r="BX37" s="124">
        <f t="shared" si="62"/>
        <v>1</v>
      </c>
      <c r="BY37" s="124">
        <f t="shared" si="62"/>
        <v>0</v>
      </c>
      <c r="BZ37" s="124">
        <f t="shared" si="62"/>
        <v>4</v>
      </c>
      <c r="CA37" s="124">
        <f t="shared" si="62"/>
        <v>4</v>
      </c>
      <c r="CB37" s="124">
        <f t="shared" si="62"/>
        <v>1</v>
      </c>
      <c r="CC37" s="124">
        <f t="shared" si="62"/>
        <v>0</v>
      </c>
      <c r="CD37" s="124">
        <f t="shared" si="62"/>
        <v>3</v>
      </c>
      <c r="CE37" s="124">
        <f t="shared" si="62"/>
        <v>2</v>
      </c>
      <c r="CF37" s="124">
        <f t="shared" si="62"/>
        <v>2</v>
      </c>
      <c r="CG37" s="124">
        <f t="shared" si="63"/>
        <v>2</v>
      </c>
      <c r="CH37" s="124">
        <f t="shared" si="63"/>
        <v>1</v>
      </c>
      <c r="CI37" s="124">
        <f t="shared" si="63"/>
        <v>4</v>
      </c>
      <c r="CJ37" s="124">
        <f t="shared" si="63"/>
        <v>3</v>
      </c>
      <c r="CK37" s="124">
        <f t="shared" si="63"/>
        <v>1</v>
      </c>
      <c r="CL37" s="124">
        <f t="shared" si="63"/>
        <v>1</v>
      </c>
      <c r="CM37" s="124">
        <f t="shared" si="63"/>
        <v>3</v>
      </c>
      <c r="CN37" s="124">
        <f t="shared" si="63"/>
        <v>2</v>
      </c>
      <c r="CO37" s="124">
        <f t="shared" si="63"/>
        <v>2</v>
      </c>
      <c r="CP37" s="124">
        <f t="shared" si="63"/>
        <v>2</v>
      </c>
      <c r="CQ37" s="124">
        <f t="shared" si="64"/>
        <v>1</v>
      </c>
      <c r="CR37" s="124">
        <f t="shared" si="64"/>
        <v>5</v>
      </c>
      <c r="CS37" s="124">
        <f t="shared" si="64"/>
        <v>5</v>
      </c>
      <c r="CT37" s="124">
        <f t="shared" si="64"/>
        <v>4</v>
      </c>
      <c r="CU37" s="124">
        <f t="shared" si="64"/>
        <v>4</v>
      </c>
      <c r="CV37" s="124">
        <f t="shared" si="64"/>
        <v>0</v>
      </c>
    </row>
    <row r="38" spans="2:108" ht="19.5" thickBot="1" x14ac:dyDescent="0.35">
      <c r="B38" s="10" t="s">
        <v>17</v>
      </c>
      <c r="D38" s="47" t="s">
        <v>77</v>
      </c>
      <c r="E38" s="183" t="s">
        <v>16</v>
      </c>
      <c r="F38" s="184"/>
      <c r="G38" s="184"/>
      <c r="H38" s="184"/>
      <c r="I38" s="184"/>
      <c r="J38" s="184"/>
      <c r="K38" s="184"/>
      <c r="L38" s="184"/>
      <c r="M38" s="185"/>
      <c r="N38" s="48"/>
      <c r="O38" s="204" t="s">
        <v>74</v>
      </c>
      <c r="P38" s="205"/>
      <c r="Q38" s="205"/>
      <c r="R38" s="205"/>
      <c r="S38" s="205"/>
      <c r="T38" s="206"/>
      <c r="U38" s="3"/>
      <c r="AE38" s="139"/>
      <c r="AF38" s="138"/>
      <c r="AH38" s="130">
        <f t="shared" ref="AH38:AH47" si="65">+AH37+1</f>
        <v>4</v>
      </c>
      <c r="AI38" s="124">
        <f t="shared" si="58"/>
        <v>0</v>
      </c>
      <c r="AJ38" s="124">
        <f t="shared" si="58"/>
        <v>5</v>
      </c>
      <c r="AK38" s="124">
        <f t="shared" si="58"/>
        <v>6</v>
      </c>
      <c r="AL38" s="124">
        <f t="shared" si="58"/>
        <v>2</v>
      </c>
      <c r="AM38" s="124">
        <f t="shared" si="58"/>
        <v>0</v>
      </c>
      <c r="AN38" s="124">
        <f t="shared" si="58"/>
        <v>6</v>
      </c>
      <c r="AO38" s="124">
        <f t="shared" si="58"/>
        <v>1</v>
      </c>
      <c r="AP38" s="124">
        <f t="shared" si="58"/>
        <v>2</v>
      </c>
      <c r="AQ38" s="124">
        <f t="shared" si="58"/>
        <v>0</v>
      </c>
      <c r="AR38" s="124">
        <f t="shared" si="58"/>
        <v>1</v>
      </c>
      <c r="AS38" s="124">
        <f t="shared" si="59"/>
        <v>5</v>
      </c>
      <c r="AT38" s="124">
        <f t="shared" si="59"/>
        <v>5</v>
      </c>
      <c r="AU38" s="124">
        <f t="shared" si="59"/>
        <v>6</v>
      </c>
      <c r="AV38" s="124">
        <f t="shared" si="59"/>
        <v>2</v>
      </c>
      <c r="AW38" s="124">
        <f t="shared" si="59"/>
        <v>0</v>
      </c>
      <c r="AX38" s="124">
        <f t="shared" si="59"/>
        <v>6</v>
      </c>
      <c r="AY38" s="124">
        <f t="shared" si="59"/>
        <v>1</v>
      </c>
      <c r="AZ38" s="124">
        <f t="shared" si="59"/>
        <v>2</v>
      </c>
      <c r="BA38" s="124">
        <f t="shared" si="59"/>
        <v>0</v>
      </c>
      <c r="BB38" s="124">
        <f t="shared" si="59"/>
        <v>1</v>
      </c>
      <c r="BC38" s="124">
        <f t="shared" si="60"/>
        <v>5</v>
      </c>
      <c r="BD38" s="124">
        <f t="shared" si="60"/>
        <v>1</v>
      </c>
      <c r="BE38" s="124">
        <f t="shared" si="60"/>
        <v>7</v>
      </c>
      <c r="BF38" s="124">
        <f t="shared" si="60"/>
        <v>5</v>
      </c>
      <c r="BG38" s="124">
        <f t="shared" si="60"/>
        <v>1</v>
      </c>
      <c r="BH38" s="124">
        <f t="shared" si="60"/>
        <v>4</v>
      </c>
      <c r="BI38" s="124">
        <f t="shared" si="60"/>
        <v>3</v>
      </c>
      <c r="BJ38" s="124">
        <f t="shared" si="60"/>
        <v>5</v>
      </c>
      <c r="BK38" s="124">
        <f t="shared" si="60"/>
        <v>6</v>
      </c>
      <c r="BL38" s="124">
        <f t="shared" si="60"/>
        <v>0</v>
      </c>
      <c r="BM38" s="124">
        <f t="shared" si="61"/>
        <v>8</v>
      </c>
      <c r="BN38" s="124">
        <f t="shared" si="61"/>
        <v>6</v>
      </c>
      <c r="BO38" s="124">
        <f t="shared" si="61"/>
        <v>0</v>
      </c>
      <c r="BP38" s="124">
        <f t="shared" si="61"/>
        <v>5</v>
      </c>
      <c r="BQ38" s="124">
        <f t="shared" si="61"/>
        <v>4</v>
      </c>
      <c r="BR38" s="124">
        <f t="shared" si="61"/>
        <v>6</v>
      </c>
      <c r="BS38" s="124">
        <f t="shared" si="61"/>
        <v>7</v>
      </c>
      <c r="BT38" s="124">
        <f t="shared" si="61"/>
        <v>1</v>
      </c>
      <c r="BU38" s="124">
        <f t="shared" si="61"/>
        <v>2</v>
      </c>
      <c r="BV38" s="124">
        <f t="shared" si="61"/>
        <v>8</v>
      </c>
      <c r="BW38" s="124">
        <f t="shared" si="62"/>
        <v>3</v>
      </c>
      <c r="BX38" s="124">
        <f t="shared" si="62"/>
        <v>4</v>
      </c>
      <c r="BY38" s="124">
        <f t="shared" si="62"/>
        <v>2</v>
      </c>
      <c r="BZ38" s="124">
        <f t="shared" si="62"/>
        <v>1</v>
      </c>
      <c r="CA38" s="124">
        <f t="shared" si="62"/>
        <v>7</v>
      </c>
      <c r="CB38" s="124">
        <f t="shared" si="62"/>
        <v>6</v>
      </c>
      <c r="CC38" s="124">
        <f t="shared" si="62"/>
        <v>1</v>
      </c>
      <c r="CD38" s="124">
        <f t="shared" si="62"/>
        <v>2</v>
      </c>
      <c r="CE38" s="124">
        <f t="shared" si="62"/>
        <v>0</v>
      </c>
      <c r="CF38" s="124">
        <f t="shared" si="62"/>
        <v>1</v>
      </c>
      <c r="CG38" s="124">
        <f t="shared" si="63"/>
        <v>5</v>
      </c>
      <c r="CH38" s="124">
        <f t="shared" si="63"/>
        <v>5</v>
      </c>
      <c r="CI38" s="124">
        <f t="shared" si="63"/>
        <v>4</v>
      </c>
      <c r="CJ38" s="124">
        <f t="shared" si="63"/>
        <v>6</v>
      </c>
      <c r="CK38" s="124">
        <f t="shared" si="63"/>
        <v>7</v>
      </c>
      <c r="CL38" s="124">
        <f t="shared" si="63"/>
        <v>1</v>
      </c>
      <c r="CM38" s="124">
        <f t="shared" si="63"/>
        <v>1</v>
      </c>
      <c r="CN38" s="124">
        <f t="shared" si="63"/>
        <v>1</v>
      </c>
      <c r="CO38" s="124">
        <f t="shared" si="63"/>
        <v>2</v>
      </c>
      <c r="CP38" s="124">
        <f t="shared" si="63"/>
        <v>4</v>
      </c>
      <c r="CQ38" s="124">
        <f t="shared" si="64"/>
        <v>2</v>
      </c>
      <c r="CR38" s="124">
        <f t="shared" si="64"/>
        <v>3</v>
      </c>
      <c r="CS38" s="124">
        <f t="shared" si="64"/>
        <v>3</v>
      </c>
      <c r="CT38" s="124">
        <f t="shared" si="64"/>
        <v>1</v>
      </c>
      <c r="CU38" s="124">
        <f t="shared" si="64"/>
        <v>5</v>
      </c>
      <c r="CV38" s="124">
        <f t="shared" si="64"/>
        <v>6</v>
      </c>
    </row>
    <row r="39" spans="2:108" x14ac:dyDescent="0.25">
      <c r="D39" s="49"/>
      <c r="E39" s="50"/>
      <c r="F39" s="50"/>
      <c r="G39" s="50"/>
      <c r="H39" s="50"/>
      <c r="I39" s="50"/>
      <c r="J39" s="50"/>
      <c r="K39" s="50"/>
      <c r="L39" s="50"/>
      <c r="M39" s="51"/>
      <c r="N39" s="3"/>
      <c r="O39" s="207" t="s">
        <v>76</v>
      </c>
      <c r="P39" s="208"/>
      <c r="Q39" s="208"/>
      <c r="R39" s="208"/>
      <c r="S39" s="208"/>
      <c r="T39" s="209"/>
      <c r="U39" s="3"/>
      <c r="AE39" s="139"/>
      <c r="AF39" s="138"/>
      <c r="AH39" s="130">
        <f t="shared" si="65"/>
        <v>5</v>
      </c>
      <c r="AI39" s="124">
        <f t="shared" si="58"/>
        <v>2</v>
      </c>
      <c r="AJ39" s="124">
        <f t="shared" si="58"/>
        <v>2</v>
      </c>
      <c r="AK39" s="124">
        <f t="shared" si="58"/>
        <v>1</v>
      </c>
      <c r="AL39" s="124">
        <f t="shared" si="58"/>
        <v>1</v>
      </c>
      <c r="AM39" s="124">
        <f t="shared" si="58"/>
        <v>3</v>
      </c>
      <c r="AN39" s="124">
        <f t="shared" si="58"/>
        <v>3</v>
      </c>
      <c r="AO39" s="124">
        <f t="shared" si="58"/>
        <v>2</v>
      </c>
      <c r="AP39" s="124">
        <f t="shared" si="58"/>
        <v>1</v>
      </c>
      <c r="AQ39" s="124">
        <f t="shared" si="58"/>
        <v>1</v>
      </c>
      <c r="AR39" s="124">
        <f t="shared" si="58"/>
        <v>3</v>
      </c>
      <c r="AS39" s="124">
        <f t="shared" si="59"/>
        <v>1</v>
      </c>
      <c r="AT39" s="124">
        <f t="shared" si="59"/>
        <v>4</v>
      </c>
      <c r="AU39" s="124">
        <f t="shared" si="59"/>
        <v>1</v>
      </c>
      <c r="AV39" s="124">
        <f t="shared" si="59"/>
        <v>1</v>
      </c>
      <c r="AW39" s="124">
        <f t="shared" si="59"/>
        <v>1</v>
      </c>
      <c r="AX39" s="124">
        <f t="shared" si="59"/>
        <v>5</v>
      </c>
      <c r="AY39" s="124">
        <f t="shared" si="59"/>
        <v>4</v>
      </c>
      <c r="AZ39" s="124">
        <f t="shared" si="59"/>
        <v>3</v>
      </c>
      <c r="BA39" s="124">
        <f t="shared" si="59"/>
        <v>3</v>
      </c>
      <c r="BB39" s="124">
        <f t="shared" si="59"/>
        <v>1</v>
      </c>
      <c r="BC39" s="124">
        <f t="shared" si="60"/>
        <v>1</v>
      </c>
      <c r="BD39" s="124">
        <f t="shared" si="60"/>
        <v>3</v>
      </c>
      <c r="BE39" s="124">
        <f t="shared" si="60"/>
        <v>3</v>
      </c>
      <c r="BF39" s="124">
        <f t="shared" si="60"/>
        <v>5</v>
      </c>
      <c r="BG39" s="124">
        <f t="shared" si="60"/>
        <v>1</v>
      </c>
      <c r="BH39" s="124">
        <f t="shared" si="60"/>
        <v>0</v>
      </c>
      <c r="BI39" s="124">
        <f t="shared" si="60"/>
        <v>1</v>
      </c>
      <c r="BJ39" s="124">
        <f t="shared" si="60"/>
        <v>1</v>
      </c>
      <c r="BK39" s="124">
        <f t="shared" si="60"/>
        <v>5</v>
      </c>
      <c r="BL39" s="124">
        <f t="shared" si="60"/>
        <v>3</v>
      </c>
      <c r="BM39" s="124">
        <f t="shared" si="61"/>
        <v>0</v>
      </c>
      <c r="BN39" s="124">
        <f t="shared" si="61"/>
        <v>2</v>
      </c>
      <c r="BO39" s="124">
        <f t="shared" si="61"/>
        <v>4</v>
      </c>
      <c r="BP39" s="124">
        <f t="shared" si="61"/>
        <v>3</v>
      </c>
      <c r="BQ39" s="124">
        <f t="shared" si="61"/>
        <v>2</v>
      </c>
      <c r="BR39" s="124">
        <f t="shared" si="61"/>
        <v>2</v>
      </c>
      <c r="BS39" s="124">
        <f t="shared" si="61"/>
        <v>2</v>
      </c>
      <c r="BT39" s="124">
        <f t="shared" si="61"/>
        <v>0</v>
      </c>
      <c r="BU39" s="124">
        <f t="shared" si="61"/>
        <v>2</v>
      </c>
      <c r="BV39" s="124">
        <f t="shared" si="61"/>
        <v>4</v>
      </c>
      <c r="BW39" s="124">
        <f t="shared" si="62"/>
        <v>3</v>
      </c>
      <c r="BX39" s="124">
        <f t="shared" si="62"/>
        <v>2</v>
      </c>
      <c r="BY39" s="124">
        <f t="shared" si="62"/>
        <v>2</v>
      </c>
      <c r="BZ39" s="124">
        <f t="shared" si="62"/>
        <v>2</v>
      </c>
      <c r="CA39" s="124">
        <f t="shared" si="62"/>
        <v>0</v>
      </c>
      <c r="CB39" s="124">
        <f t="shared" si="62"/>
        <v>6</v>
      </c>
      <c r="CC39" s="124">
        <f t="shared" si="62"/>
        <v>5</v>
      </c>
      <c r="CD39" s="124">
        <f t="shared" si="62"/>
        <v>4</v>
      </c>
      <c r="CE39" s="124">
        <f t="shared" si="62"/>
        <v>4</v>
      </c>
      <c r="CF39" s="124">
        <f t="shared" si="62"/>
        <v>0</v>
      </c>
      <c r="CG39" s="124">
        <f t="shared" si="63"/>
        <v>2</v>
      </c>
      <c r="CH39" s="124">
        <f t="shared" si="63"/>
        <v>1</v>
      </c>
      <c r="CI39" s="124">
        <f t="shared" si="63"/>
        <v>2</v>
      </c>
      <c r="CJ39" s="124">
        <f t="shared" si="63"/>
        <v>2</v>
      </c>
      <c r="CK39" s="124">
        <f t="shared" si="63"/>
        <v>6</v>
      </c>
      <c r="CL39" s="124">
        <f t="shared" si="63"/>
        <v>4</v>
      </c>
      <c r="CM39" s="124">
        <f t="shared" si="63"/>
        <v>1</v>
      </c>
      <c r="CN39" s="124">
        <f t="shared" si="63"/>
        <v>1</v>
      </c>
      <c r="CO39" s="124">
        <f t="shared" si="63"/>
        <v>5</v>
      </c>
      <c r="CP39" s="124">
        <f t="shared" si="63"/>
        <v>3</v>
      </c>
      <c r="CQ39" s="124">
        <f t="shared" si="64"/>
        <v>0</v>
      </c>
      <c r="CR39" s="124">
        <f t="shared" si="64"/>
        <v>4</v>
      </c>
      <c r="CS39" s="124">
        <f t="shared" si="64"/>
        <v>2</v>
      </c>
      <c r="CT39" s="124">
        <f t="shared" si="64"/>
        <v>4</v>
      </c>
      <c r="CU39" s="124">
        <f t="shared" si="64"/>
        <v>2</v>
      </c>
      <c r="CV39" s="124">
        <f t="shared" si="64"/>
        <v>2</v>
      </c>
    </row>
    <row r="40" spans="2:108" x14ac:dyDescent="0.25">
      <c r="D40" s="52"/>
      <c r="E40" s="2"/>
      <c r="F40" s="2"/>
      <c r="G40" s="2"/>
      <c r="H40" s="2"/>
      <c r="I40" s="2"/>
      <c r="J40" s="2"/>
      <c r="K40" s="2"/>
      <c r="L40" s="2"/>
      <c r="M40" s="53"/>
      <c r="N40" s="3"/>
      <c r="O40" s="207" t="s">
        <v>84</v>
      </c>
      <c r="P40" s="208"/>
      <c r="Q40" s="208"/>
      <c r="R40" s="208"/>
      <c r="S40" s="208"/>
      <c r="T40" s="209"/>
      <c r="U40" s="3"/>
      <c r="AE40" s="139"/>
      <c r="AF40" s="138"/>
      <c r="AH40" s="130">
        <f t="shared" si="65"/>
        <v>6</v>
      </c>
      <c r="AI40" s="124">
        <f t="shared" si="58"/>
        <v>2</v>
      </c>
      <c r="AJ40" s="124">
        <f t="shared" si="58"/>
        <v>2</v>
      </c>
      <c r="AK40" s="124">
        <f t="shared" si="58"/>
        <v>3</v>
      </c>
      <c r="AL40" s="124">
        <f t="shared" si="58"/>
        <v>4</v>
      </c>
      <c r="AM40" s="124">
        <f t="shared" si="58"/>
        <v>6</v>
      </c>
      <c r="AN40" s="124">
        <f t="shared" si="58"/>
        <v>6</v>
      </c>
      <c r="AO40" s="124">
        <f t="shared" si="58"/>
        <v>1</v>
      </c>
      <c r="AP40" s="124">
        <f t="shared" si="58"/>
        <v>0</v>
      </c>
      <c r="AQ40" s="124">
        <f t="shared" si="58"/>
        <v>1</v>
      </c>
      <c r="AR40" s="124">
        <f t="shared" si="58"/>
        <v>3</v>
      </c>
      <c r="AS40" s="124">
        <f t="shared" si="59"/>
        <v>0</v>
      </c>
      <c r="AT40" s="124">
        <f t="shared" si="59"/>
        <v>0</v>
      </c>
      <c r="AU40" s="124">
        <f t="shared" si="59"/>
        <v>5</v>
      </c>
      <c r="AV40" s="124">
        <f t="shared" si="59"/>
        <v>6</v>
      </c>
      <c r="AW40" s="124">
        <f t="shared" si="59"/>
        <v>8</v>
      </c>
      <c r="AX40" s="124">
        <f t="shared" si="59"/>
        <v>8</v>
      </c>
      <c r="AY40" s="124">
        <f t="shared" si="59"/>
        <v>3</v>
      </c>
      <c r="AZ40" s="124">
        <f t="shared" si="59"/>
        <v>2</v>
      </c>
      <c r="BA40" s="124">
        <f t="shared" si="59"/>
        <v>1</v>
      </c>
      <c r="BB40" s="124">
        <f t="shared" si="59"/>
        <v>5</v>
      </c>
      <c r="BC40" s="124">
        <f t="shared" si="60"/>
        <v>2</v>
      </c>
      <c r="BD40" s="124">
        <f t="shared" si="60"/>
        <v>5</v>
      </c>
      <c r="BE40" s="124">
        <f t="shared" si="60"/>
        <v>6</v>
      </c>
      <c r="BF40" s="124">
        <f t="shared" si="60"/>
        <v>8</v>
      </c>
      <c r="BG40" s="124">
        <f t="shared" si="60"/>
        <v>8</v>
      </c>
      <c r="BH40" s="124">
        <f t="shared" si="60"/>
        <v>3</v>
      </c>
      <c r="BI40" s="124">
        <f t="shared" si="60"/>
        <v>2</v>
      </c>
      <c r="BJ40" s="124">
        <f t="shared" si="60"/>
        <v>1</v>
      </c>
      <c r="BK40" s="124">
        <f t="shared" si="60"/>
        <v>5</v>
      </c>
      <c r="BL40" s="124">
        <f t="shared" si="60"/>
        <v>2</v>
      </c>
      <c r="BM40" s="124">
        <f t="shared" si="61"/>
        <v>1</v>
      </c>
      <c r="BN40" s="124">
        <f t="shared" si="61"/>
        <v>3</v>
      </c>
      <c r="BO40" s="124">
        <f t="shared" si="61"/>
        <v>3</v>
      </c>
      <c r="BP40" s="124">
        <f t="shared" si="61"/>
        <v>2</v>
      </c>
      <c r="BQ40" s="124">
        <f t="shared" si="61"/>
        <v>3</v>
      </c>
      <c r="BR40" s="124">
        <f t="shared" si="61"/>
        <v>4</v>
      </c>
      <c r="BS40" s="124">
        <f t="shared" si="61"/>
        <v>0</v>
      </c>
      <c r="BT40" s="124">
        <f t="shared" si="61"/>
        <v>3</v>
      </c>
      <c r="BU40" s="124">
        <f t="shared" si="61"/>
        <v>2</v>
      </c>
      <c r="BV40" s="124">
        <f t="shared" si="61"/>
        <v>2</v>
      </c>
      <c r="BW40" s="124">
        <f t="shared" si="62"/>
        <v>3</v>
      </c>
      <c r="BX40" s="124">
        <f t="shared" si="62"/>
        <v>4</v>
      </c>
      <c r="BY40" s="124">
        <f t="shared" si="62"/>
        <v>5</v>
      </c>
      <c r="BZ40" s="124">
        <f t="shared" si="62"/>
        <v>1</v>
      </c>
      <c r="CA40" s="124">
        <f t="shared" si="62"/>
        <v>4</v>
      </c>
      <c r="CB40" s="124">
        <f t="shared" si="62"/>
        <v>0</v>
      </c>
      <c r="CC40" s="124">
        <f t="shared" si="62"/>
        <v>5</v>
      </c>
      <c r="CD40" s="124">
        <f t="shared" si="62"/>
        <v>6</v>
      </c>
      <c r="CE40" s="124">
        <f t="shared" si="62"/>
        <v>7</v>
      </c>
      <c r="CF40" s="124">
        <f t="shared" si="62"/>
        <v>3</v>
      </c>
      <c r="CG40" s="124">
        <f t="shared" si="63"/>
        <v>6</v>
      </c>
      <c r="CH40" s="124">
        <f t="shared" si="63"/>
        <v>5</v>
      </c>
      <c r="CI40" s="124">
        <f t="shared" si="63"/>
        <v>6</v>
      </c>
      <c r="CJ40" s="124">
        <f t="shared" si="63"/>
        <v>7</v>
      </c>
      <c r="CK40" s="124">
        <f t="shared" si="63"/>
        <v>3</v>
      </c>
      <c r="CL40" s="124">
        <f t="shared" si="63"/>
        <v>6</v>
      </c>
      <c r="CM40" s="124">
        <f t="shared" si="63"/>
        <v>1</v>
      </c>
      <c r="CN40" s="124">
        <f t="shared" si="63"/>
        <v>2</v>
      </c>
      <c r="CO40" s="124">
        <f t="shared" si="63"/>
        <v>2</v>
      </c>
      <c r="CP40" s="124">
        <f t="shared" si="63"/>
        <v>1</v>
      </c>
      <c r="CQ40" s="124">
        <f t="shared" si="64"/>
        <v>1</v>
      </c>
      <c r="CR40" s="124">
        <f t="shared" si="64"/>
        <v>3</v>
      </c>
      <c r="CS40" s="124">
        <f t="shared" si="64"/>
        <v>0</v>
      </c>
      <c r="CT40" s="124">
        <f t="shared" si="64"/>
        <v>4</v>
      </c>
      <c r="CU40" s="124">
        <f t="shared" si="64"/>
        <v>1</v>
      </c>
      <c r="CV40" s="124">
        <f t="shared" si="64"/>
        <v>3</v>
      </c>
    </row>
    <row r="41" spans="2:108" ht="15.75" thickBot="1" x14ac:dyDescent="0.3">
      <c r="D41" s="52"/>
      <c r="E41" s="2"/>
      <c r="F41" s="2"/>
      <c r="G41" s="2"/>
      <c r="H41" s="2"/>
      <c r="I41" s="2"/>
      <c r="J41" s="2"/>
      <c r="K41" s="2"/>
      <c r="L41" s="2"/>
      <c r="M41" s="53"/>
      <c r="N41" s="2"/>
      <c r="O41" s="210" t="s">
        <v>73</v>
      </c>
      <c r="P41" s="211"/>
      <c r="Q41" s="211"/>
      <c r="R41" s="211"/>
      <c r="S41" s="211"/>
      <c r="T41" s="212"/>
      <c r="AE41" s="139"/>
      <c r="AF41" s="138"/>
      <c r="AH41" s="130">
        <f t="shared" si="65"/>
        <v>7</v>
      </c>
      <c r="AI41" s="124">
        <f t="shared" si="58"/>
        <v>2</v>
      </c>
      <c r="AJ41" s="124">
        <f t="shared" si="58"/>
        <v>4</v>
      </c>
      <c r="AK41" s="124">
        <f t="shared" si="58"/>
        <v>4</v>
      </c>
      <c r="AL41" s="124">
        <f t="shared" si="58"/>
        <v>6</v>
      </c>
      <c r="AM41" s="124">
        <f t="shared" si="58"/>
        <v>4</v>
      </c>
      <c r="AN41" s="124">
        <f t="shared" si="58"/>
        <v>0</v>
      </c>
      <c r="AO41" s="124">
        <f t="shared" si="58"/>
        <v>4</v>
      </c>
      <c r="AP41" s="124">
        <f t="shared" si="58"/>
        <v>5</v>
      </c>
      <c r="AQ41" s="124">
        <f t="shared" si="58"/>
        <v>2</v>
      </c>
      <c r="AR41" s="124">
        <f t="shared" si="58"/>
        <v>4</v>
      </c>
      <c r="AS41" s="124">
        <f t="shared" si="59"/>
        <v>5</v>
      </c>
      <c r="AT41" s="124">
        <f t="shared" si="59"/>
        <v>2</v>
      </c>
      <c r="AU41" s="124">
        <f t="shared" si="59"/>
        <v>2</v>
      </c>
      <c r="AV41" s="124">
        <f t="shared" si="59"/>
        <v>4</v>
      </c>
      <c r="AW41" s="124">
        <f t="shared" si="59"/>
        <v>2</v>
      </c>
      <c r="AX41" s="124">
        <f t="shared" si="59"/>
        <v>2</v>
      </c>
      <c r="AY41" s="124">
        <f t="shared" si="59"/>
        <v>2</v>
      </c>
      <c r="AZ41" s="124">
        <f t="shared" si="59"/>
        <v>3</v>
      </c>
      <c r="BA41" s="124">
        <f t="shared" si="59"/>
        <v>0</v>
      </c>
      <c r="BB41" s="124">
        <f t="shared" si="59"/>
        <v>2</v>
      </c>
      <c r="BC41" s="124">
        <f t="shared" si="60"/>
        <v>3</v>
      </c>
      <c r="BD41" s="124">
        <f t="shared" si="60"/>
        <v>0</v>
      </c>
      <c r="BE41" s="124">
        <f t="shared" si="60"/>
        <v>2</v>
      </c>
      <c r="BF41" s="124">
        <f t="shared" si="60"/>
        <v>0</v>
      </c>
      <c r="BG41" s="124">
        <f t="shared" si="60"/>
        <v>4</v>
      </c>
      <c r="BH41" s="124">
        <f t="shared" si="60"/>
        <v>0</v>
      </c>
      <c r="BI41" s="124">
        <f t="shared" si="60"/>
        <v>1</v>
      </c>
      <c r="BJ41" s="124">
        <f t="shared" si="60"/>
        <v>2</v>
      </c>
      <c r="BK41" s="124">
        <f t="shared" si="60"/>
        <v>0</v>
      </c>
      <c r="BL41" s="124">
        <f t="shared" si="60"/>
        <v>1</v>
      </c>
      <c r="BM41" s="124">
        <f t="shared" si="61"/>
        <v>2</v>
      </c>
      <c r="BN41" s="124">
        <f t="shared" si="61"/>
        <v>0</v>
      </c>
      <c r="BO41" s="124">
        <f t="shared" si="61"/>
        <v>4</v>
      </c>
      <c r="BP41" s="124">
        <f t="shared" si="61"/>
        <v>0</v>
      </c>
      <c r="BQ41" s="124">
        <f t="shared" si="61"/>
        <v>1</v>
      </c>
      <c r="BR41" s="124">
        <f t="shared" si="61"/>
        <v>2</v>
      </c>
      <c r="BS41" s="124">
        <f t="shared" si="61"/>
        <v>0</v>
      </c>
      <c r="BT41" s="124">
        <f t="shared" si="61"/>
        <v>1</v>
      </c>
      <c r="BU41" s="124">
        <f t="shared" si="61"/>
        <v>2</v>
      </c>
      <c r="BV41" s="124">
        <f t="shared" si="61"/>
        <v>6</v>
      </c>
      <c r="BW41" s="124">
        <f t="shared" si="62"/>
        <v>2</v>
      </c>
      <c r="BX41" s="124">
        <f t="shared" si="62"/>
        <v>1</v>
      </c>
      <c r="BY41" s="124">
        <f t="shared" si="62"/>
        <v>4</v>
      </c>
      <c r="BZ41" s="124">
        <f t="shared" si="62"/>
        <v>2</v>
      </c>
      <c r="CA41" s="124">
        <f t="shared" si="62"/>
        <v>1</v>
      </c>
      <c r="CB41" s="124">
        <f t="shared" si="62"/>
        <v>4</v>
      </c>
      <c r="CC41" s="124">
        <f t="shared" si="62"/>
        <v>0</v>
      </c>
      <c r="CD41" s="124">
        <f t="shared" si="62"/>
        <v>1</v>
      </c>
      <c r="CE41" s="124">
        <f t="shared" si="62"/>
        <v>2</v>
      </c>
      <c r="CF41" s="124">
        <f t="shared" si="62"/>
        <v>0</v>
      </c>
      <c r="CG41" s="124">
        <f t="shared" si="63"/>
        <v>1</v>
      </c>
      <c r="CH41" s="124">
        <f t="shared" si="63"/>
        <v>4</v>
      </c>
      <c r="CI41" s="124">
        <f t="shared" si="63"/>
        <v>5</v>
      </c>
      <c r="CJ41" s="124">
        <f t="shared" si="63"/>
        <v>2</v>
      </c>
      <c r="CK41" s="124">
        <f t="shared" si="63"/>
        <v>4</v>
      </c>
      <c r="CL41" s="124">
        <f t="shared" si="63"/>
        <v>5</v>
      </c>
      <c r="CM41" s="124">
        <f t="shared" si="63"/>
        <v>1</v>
      </c>
      <c r="CN41" s="124">
        <f t="shared" si="63"/>
        <v>2</v>
      </c>
      <c r="CO41" s="124">
        <f t="shared" si="63"/>
        <v>0</v>
      </c>
      <c r="CP41" s="124">
        <f t="shared" si="63"/>
        <v>1</v>
      </c>
      <c r="CQ41" s="124">
        <f t="shared" si="64"/>
        <v>3</v>
      </c>
      <c r="CR41" s="124">
        <f t="shared" si="64"/>
        <v>1</v>
      </c>
      <c r="CS41" s="124">
        <f t="shared" si="64"/>
        <v>0</v>
      </c>
      <c r="CT41" s="124">
        <f t="shared" si="64"/>
        <v>2</v>
      </c>
      <c r="CU41" s="124">
        <f t="shared" si="64"/>
        <v>3</v>
      </c>
      <c r="CV41" s="124">
        <f t="shared" si="64"/>
        <v>1</v>
      </c>
    </row>
    <row r="42" spans="2:108" x14ac:dyDescent="0.25">
      <c r="D42" s="52"/>
      <c r="E42" s="2"/>
      <c r="F42" s="2"/>
      <c r="G42" s="2"/>
      <c r="H42" s="2"/>
      <c r="I42" s="2"/>
      <c r="J42" s="2"/>
      <c r="K42" s="2"/>
      <c r="L42" s="2"/>
      <c r="M42" s="53"/>
      <c r="N42" s="2"/>
      <c r="AE42" s="139"/>
      <c r="AF42" s="138"/>
      <c r="AH42" s="130">
        <f t="shared" si="65"/>
        <v>8</v>
      </c>
      <c r="AI42" s="124">
        <f t="shared" si="58"/>
        <v>0</v>
      </c>
      <c r="AJ42" s="124">
        <f t="shared" si="58"/>
        <v>3</v>
      </c>
      <c r="AK42" s="124">
        <f t="shared" si="58"/>
        <v>6</v>
      </c>
      <c r="AL42" s="124">
        <f t="shared" si="58"/>
        <v>1</v>
      </c>
      <c r="AM42" s="124">
        <f t="shared" si="58"/>
        <v>1</v>
      </c>
      <c r="AN42" s="124">
        <f t="shared" si="58"/>
        <v>8</v>
      </c>
      <c r="AO42" s="124">
        <f t="shared" si="58"/>
        <v>5</v>
      </c>
      <c r="AP42" s="124">
        <f t="shared" si="58"/>
        <v>2</v>
      </c>
      <c r="AQ42" s="124">
        <f t="shared" si="58"/>
        <v>2</v>
      </c>
      <c r="AR42" s="124">
        <f t="shared" si="58"/>
        <v>2</v>
      </c>
      <c r="AS42" s="124">
        <f t="shared" si="59"/>
        <v>5</v>
      </c>
      <c r="AT42" s="124">
        <f t="shared" si="59"/>
        <v>3</v>
      </c>
      <c r="AU42" s="124">
        <f t="shared" si="59"/>
        <v>6</v>
      </c>
      <c r="AV42" s="124">
        <f t="shared" si="59"/>
        <v>1</v>
      </c>
      <c r="AW42" s="124">
        <f t="shared" si="59"/>
        <v>1</v>
      </c>
      <c r="AX42" s="124">
        <f t="shared" si="59"/>
        <v>8</v>
      </c>
      <c r="AY42" s="124">
        <f t="shared" si="59"/>
        <v>5</v>
      </c>
      <c r="AZ42" s="124">
        <f t="shared" si="59"/>
        <v>2</v>
      </c>
      <c r="BA42" s="124">
        <f t="shared" si="59"/>
        <v>2</v>
      </c>
      <c r="BB42" s="124">
        <f t="shared" si="59"/>
        <v>2</v>
      </c>
      <c r="BC42" s="124">
        <f t="shared" si="60"/>
        <v>5</v>
      </c>
      <c r="BD42" s="124">
        <f t="shared" si="60"/>
        <v>3</v>
      </c>
      <c r="BE42" s="124">
        <f t="shared" si="60"/>
        <v>2</v>
      </c>
      <c r="BF42" s="124">
        <f t="shared" si="60"/>
        <v>2</v>
      </c>
      <c r="BG42" s="124">
        <f t="shared" si="60"/>
        <v>5</v>
      </c>
      <c r="BH42" s="124">
        <f t="shared" si="60"/>
        <v>2</v>
      </c>
      <c r="BI42" s="124">
        <f t="shared" si="60"/>
        <v>1</v>
      </c>
      <c r="BJ42" s="124">
        <f t="shared" si="60"/>
        <v>1</v>
      </c>
      <c r="BK42" s="124">
        <f t="shared" si="60"/>
        <v>1</v>
      </c>
      <c r="BL42" s="124">
        <f t="shared" si="60"/>
        <v>2</v>
      </c>
      <c r="BM42" s="124">
        <f t="shared" si="61"/>
        <v>5</v>
      </c>
      <c r="BN42" s="124">
        <f t="shared" si="61"/>
        <v>5</v>
      </c>
      <c r="BO42" s="124">
        <f t="shared" si="61"/>
        <v>2</v>
      </c>
      <c r="BP42" s="124">
        <f t="shared" si="61"/>
        <v>1</v>
      </c>
      <c r="BQ42" s="124">
        <f t="shared" si="61"/>
        <v>4</v>
      </c>
      <c r="BR42" s="124">
        <f t="shared" si="61"/>
        <v>4</v>
      </c>
      <c r="BS42" s="124">
        <f t="shared" si="61"/>
        <v>4</v>
      </c>
      <c r="BT42" s="124">
        <f t="shared" si="61"/>
        <v>1</v>
      </c>
      <c r="BU42" s="124">
        <f t="shared" si="61"/>
        <v>0</v>
      </c>
      <c r="BV42" s="124">
        <f t="shared" si="61"/>
        <v>7</v>
      </c>
      <c r="BW42" s="124">
        <f t="shared" si="62"/>
        <v>4</v>
      </c>
      <c r="BX42" s="124">
        <f t="shared" si="62"/>
        <v>1</v>
      </c>
      <c r="BY42" s="124">
        <f t="shared" si="62"/>
        <v>1</v>
      </c>
      <c r="BZ42" s="124">
        <f t="shared" si="62"/>
        <v>1</v>
      </c>
      <c r="CA42" s="124">
        <f t="shared" si="62"/>
        <v>4</v>
      </c>
      <c r="CB42" s="124">
        <f t="shared" si="62"/>
        <v>7</v>
      </c>
      <c r="CC42" s="124">
        <f t="shared" si="62"/>
        <v>4</v>
      </c>
      <c r="CD42" s="124">
        <f t="shared" si="62"/>
        <v>1</v>
      </c>
      <c r="CE42" s="124">
        <f t="shared" si="62"/>
        <v>1</v>
      </c>
      <c r="CF42" s="124">
        <f t="shared" si="62"/>
        <v>1</v>
      </c>
      <c r="CG42" s="124">
        <f t="shared" si="63"/>
        <v>4</v>
      </c>
      <c r="CH42" s="124">
        <f t="shared" si="63"/>
        <v>3</v>
      </c>
      <c r="CI42" s="124">
        <f t="shared" si="63"/>
        <v>6</v>
      </c>
      <c r="CJ42" s="124">
        <f t="shared" si="63"/>
        <v>6</v>
      </c>
      <c r="CK42" s="124">
        <f t="shared" si="63"/>
        <v>6</v>
      </c>
      <c r="CL42" s="124">
        <f t="shared" si="63"/>
        <v>3</v>
      </c>
      <c r="CM42" s="124">
        <f t="shared" si="63"/>
        <v>3</v>
      </c>
      <c r="CN42" s="124">
        <f t="shared" si="63"/>
        <v>3</v>
      </c>
      <c r="CO42" s="124">
        <f t="shared" si="63"/>
        <v>3</v>
      </c>
      <c r="CP42" s="124">
        <f t="shared" si="63"/>
        <v>0</v>
      </c>
      <c r="CQ42" s="124">
        <f t="shared" si="64"/>
        <v>0</v>
      </c>
      <c r="CR42" s="124">
        <f t="shared" si="64"/>
        <v>0</v>
      </c>
      <c r="CS42" s="124">
        <f t="shared" si="64"/>
        <v>3</v>
      </c>
      <c r="CT42" s="124">
        <f t="shared" si="64"/>
        <v>0</v>
      </c>
      <c r="CU42" s="124">
        <f t="shared" si="64"/>
        <v>3</v>
      </c>
      <c r="CV42" s="124">
        <f t="shared" si="64"/>
        <v>3</v>
      </c>
    </row>
    <row r="43" spans="2:108" x14ac:dyDescent="0.25">
      <c r="D43" s="52"/>
      <c r="E43" s="2"/>
      <c r="F43" s="2"/>
      <c r="G43" s="2"/>
      <c r="H43" s="2"/>
      <c r="I43" s="2"/>
      <c r="J43" s="2"/>
      <c r="K43" s="2"/>
      <c r="L43" s="2"/>
      <c r="M43" s="53"/>
      <c r="N43" s="2"/>
      <c r="AE43" s="139"/>
      <c r="AF43" s="138"/>
      <c r="AH43" s="130">
        <f t="shared" si="65"/>
        <v>9</v>
      </c>
      <c r="AI43" s="124">
        <f t="shared" si="58"/>
        <v>0</v>
      </c>
      <c r="AJ43" s="124">
        <f t="shared" si="58"/>
        <v>2</v>
      </c>
      <c r="AK43" s="124">
        <f t="shared" si="58"/>
        <v>3</v>
      </c>
      <c r="AL43" s="124">
        <f t="shared" si="58"/>
        <v>0</v>
      </c>
      <c r="AM43" s="124">
        <f t="shared" si="58"/>
        <v>1</v>
      </c>
      <c r="AN43" s="124">
        <f t="shared" si="58"/>
        <v>2</v>
      </c>
      <c r="AO43" s="124">
        <f t="shared" si="58"/>
        <v>4</v>
      </c>
      <c r="AP43" s="124">
        <f t="shared" si="58"/>
        <v>1</v>
      </c>
      <c r="AQ43" s="124">
        <f t="shared" si="58"/>
        <v>0</v>
      </c>
      <c r="AR43" s="124">
        <f t="shared" si="58"/>
        <v>1</v>
      </c>
      <c r="AS43" s="124">
        <f t="shared" si="59"/>
        <v>4</v>
      </c>
      <c r="AT43" s="124">
        <f t="shared" si="59"/>
        <v>2</v>
      </c>
      <c r="AU43" s="124">
        <f t="shared" si="59"/>
        <v>3</v>
      </c>
      <c r="AV43" s="124">
        <f t="shared" si="59"/>
        <v>0</v>
      </c>
      <c r="AW43" s="124">
        <f t="shared" si="59"/>
        <v>1</v>
      </c>
      <c r="AX43" s="124">
        <f t="shared" si="59"/>
        <v>2</v>
      </c>
      <c r="AY43" s="124">
        <f t="shared" si="59"/>
        <v>4</v>
      </c>
      <c r="AZ43" s="124">
        <f t="shared" si="59"/>
        <v>1</v>
      </c>
      <c r="BA43" s="124">
        <f t="shared" si="59"/>
        <v>0</v>
      </c>
      <c r="BB43" s="124">
        <f t="shared" si="59"/>
        <v>1</v>
      </c>
      <c r="BC43" s="124">
        <f t="shared" si="60"/>
        <v>4</v>
      </c>
      <c r="BD43" s="124">
        <f t="shared" si="60"/>
        <v>1</v>
      </c>
      <c r="BE43" s="124">
        <f t="shared" si="60"/>
        <v>2</v>
      </c>
      <c r="BF43" s="124">
        <f t="shared" si="60"/>
        <v>3</v>
      </c>
      <c r="BG43" s="124">
        <f t="shared" si="60"/>
        <v>4</v>
      </c>
      <c r="BH43" s="124">
        <f t="shared" si="60"/>
        <v>2</v>
      </c>
      <c r="BI43" s="124">
        <f t="shared" si="60"/>
        <v>1</v>
      </c>
      <c r="BJ43" s="124">
        <f t="shared" si="60"/>
        <v>2</v>
      </c>
      <c r="BK43" s="124">
        <f t="shared" si="60"/>
        <v>1</v>
      </c>
      <c r="BL43" s="124">
        <f t="shared" si="60"/>
        <v>2</v>
      </c>
      <c r="BM43" s="124">
        <f t="shared" si="61"/>
        <v>3</v>
      </c>
      <c r="BN43" s="124">
        <f t="shared" si="61"/>
        <v>4</v>
      </c>
      <c r="BO43" s="124">
        <f t="shared" si="61"/>
        <v>5</v>
      </c>
      <c r="BP43" s="124">
        <f t="shared" si="61"/>
        <v>1</v>
      </c>
      <c r="BQ43" s="124">
        <f t="shared" si="61"/>
        <v>2</v>
      </c>
      <c r="BR43" s="124">
        <f t="shared" si="61"/>
        <v>3</v>
      </c>
      <c r="BS43" s="124">
        <f t="shared" si="61"/>
        <v>2</v>
      </c>
      <c r="BT43" s="124">
        <f t="shared" si="61"/>
        <v>1</v>
      </c>
      <c r="BU43" s="124">
        <f t="shared" si="61"/>
        <v>1</v>
      </c>
      <c r="BV43" s="124">
        <f t="shared" si="61"/>
        <v>2</v>
      </c>
      <c r="BW43" s="124">
        <f t="shared" si="62"/>
        <v>4</v>
      </c>
      <c r="BX43" s="124">
        <f t="shared" si="62"/>
        <v>1</v>
      </c>
      <c r="BY43" s="124">
        <f t="shared" si="62"/>
        <v>0</v>
      </c>
      <c r="BZ43" s="124">
        <f t="shared" si="62"/>
        <v>1</v>
      </c>
      <c r="CA43" s="124">
        <f t="shared" si="62"/>
        <v>4</v>
      </c>
      <c r="CB43" s="124">
        <f t="shared" si="62"/>
        <v>1</v>
      </c>
      <c r="CC43" s="124">
        <f t="shared" si="62"/>
        <v>5</v>
      </c>
      <c r="CD43" s="124">
        <f t="shared" si="62"/>
        <v>2</v>
      </c>
      <c r="CE43" s="124">
        <f t="shared" si="62"/>
        <v>1</v>
      </c>
      <c r="CF43" s="124">
        <f t="shared" si="62"/>
        <v>2</v>
      </c>
      <c r="CG43" s="124">
        <f t="shared" si="63"/>
        <v>5</v>
      </c>
      <c r="CH43" s="124">
        <f t="shared" si="63"/>
        <v>6</v>
      </c>
      <c r="CI43" s="124">
        <f t="shared" si="63"/>
        <v>3</v>
      </c>
      <c r="CJ43" s="124">
        <f t="shared" si="63"/>
        <v>2</v>
      </c>
      <c r="CK43" s="124">
        <f t="shared" si="63"/>
        <v>3</v>
      </c>
      <c r="CL43" s="124">
        <f t="shared" si="63"/>
        <v>6</v>
      </c>
      <c r="CM43" s="124">
        <f t="shared" si="63"/>
        <v>3</v>
      </c>
      <c r="CN43" s="124">
        <f t="shared" si="63"/>
        <v>4</v>
      </c>
      <c r="CO43" s="124">
        <f t="shared" si="63"/>
        <v>3</v>
      </c>
      <c r="CP43" s="124">
        <f t="shared" si="63"/>
        <v>0</v>
      </c>
      <c r="CQ43" s="124">
        <f t="shared" si="64"/>
        <v>1</v>
      </c>
      <c r="CR43" s="124">
        <f t="shared" si="64"/>
        <v>0</v>
      </c>
      <c r="CS43" s="124">
        <f t="shared" si="64"/>
        <v>3</v>
      </c>
      <c r="CT43" s="124">
        <f t="shared" si="64"/>
        <v>1</v>
      </c>
      <c r="CU43" s="124">
        <f t="shared" si="64"/>
        <v>4</v>
      </c>
      <c r="CV43" s="124">
        <f t="shared" si="64"/>
        <v>3</v>
      </c>
    </row>
    <row r="44" spans="2:108" x14ac:dyDescent="0.25">
      <c r="D44" s="52"/>
      <c r="E44" s="2"/>
      <c r="F44" s="2"/>
      <c r="G44" s="2"/>
      <c r="H44" s="2"/>
      <c r="I44" s="2"/>
      <c r="J44" s="2"/>
      <c r="K44" s="2"/>
      <c r="L44" s="2"/>
      <c r="M44" s="53"/>
      <c r="N44" s="2"/>
      <c r="AE44" s="139"/>
      <c r="AF44" s="138"/>
      <c r="AH44" s="130">
        <f t="shared" si="65"/>
        <v>10</v>
      </c>
      <c r="AI44" s="124">
        <f t="shared" si="58"/>
        <v>1</v>
      </c>
      <c r="AJ44" s="124">
        <f t="shared" si="58"/>
        <v>5</v>
      </c>
      <c r="AK44" s="124">
        <f t="shared" si="58"/>
        <v>2</v>
      </c>
      <c r="AL44" s="124">
        <f t="shared" si="58"/>
        <v>1</v>
      </c>
      <c r="AM44" s="124">
        <f t="shared" si="58"/>
        <v>1</v>
      </c>
      <c r="AN44" s="124">
        <f t="shared" si="58"/>
        <v>2</v>
      </c>
      <c r="AO44" s="124">
        <f t="shared" si="58"/>
        <v>1</v>
      </c>
      <c r="AP44" s="124">
        <f t="shared" si="58"/>
        <v>1</v>
      </c>
      <c r="AQ44" s="124">
        <f t="shared" si="58"/>
        <v>1</v>
      </c>
      <c r="AR44" s="124">
        <f t="shared" si="58"/>
        <v>3</v>
      </c>
      <c r="AS44" s="124">
        <f t="shared" si="59"/>
        <v>5</v>
      </c>
      <c r="AT44" s="124">
        <f t="shared" si="59"/>
        <v>4</v>
      </c>
      <c r="AU44" s="124">
        <f t="shared" si="59"/>
        <v>1</v>
      </c>
      <c r="AV44" s="124">
        <f t="shared" si="59"/>
        <v>0</v>
      </c>
      <c r="AW44" s="124">
        <f t="shared" si="59"/>
        <v>0</v>
      </c>
      <c r="AX44" s="124">
        <f t="shared" si="59"/>
        <v>1</v>
      </c>
      <c r="AY44" s="124">
        <f t="shared" si="59"/>
        <v>0</v>
      </c>
      <c r="AZ44" s="124">
        <f t="shared" si="59"/>
        <v>2</v>
      </c>
      <c r="BA44" s="124">
        <f t="shared" si="59"/>
        <v>2</v>
      </c>
      <c r="BB44" s="124">
        <f t="shared" si="59"/>
        <v>2</v>
      </c>
      <c r="BC44" s="124">
        <f t="shared" si="60"/>
        <v>4</v>
      </c>
      <c r="BD44" s="124">
        <f t="shared" si="60"/>
        <v>3</v>
      </c>
      <c r="BE44" s="124">
        <f t="shared" si="60"/>
        <v>4</v>
      </c>
      <c r="BF44" s="124">
        <f t="shared" si="60"/>
        <v>4</v>
      </c>
      <c r="BG44" s="124">
        <f t="shared" si="60"/>
        <v>3</v>
      </c>
      <c r="BH44" s="124">
        <f t="shared" si="60"/>
        <v>4</v>
      </c>
      <c r="BI44" s="124">
        <f t="shared" si="60"/>
        <v>6</v>
      </c>
      <c r="BJ44" s="124">
        <f t="shared" si="60"/>
        <v>6</v>
      </c>
      <c r="BK44" s="124">
        <f t="shared" si="60"/>
        <v>2</v>
      </c>
      <c r="BL44" s="124">
        <f t="shared" si="60"/>
        <v>0</v>
      </c>
      <c r="BM44" s="124">
        <f t="shared" si="61"/>
        <v>1</v>
      </c>
      <c r="BN44" s="124">
        <f t="shared" si="61"/>
        <v>1</v>
      </c>
      <c r="BO44" s="124">
        <f t="shared" si="61"/>
        <v>0</v>
      </c>
      <c r="BP44" s="124">
        <f t="shared" si="61"/>
        <v>1</v>
      </c>
      <c r="BQ44" s="124">
        <f t="shared" si="61"/>
        <v>3</v>
      </c>
      <c r="BR44" s="124">
        <f t="shared" si="61"/>
        <v>3</v>
      </c>
      <c r="BS44" s="124">
        <f t="shared" si="61"/>
        <v>1</v>
      </c>
      <c r="BT44" s="124">
        <f t="shared" si="61"/>
        <v>3</v>
      </c>
      <c r="BU44" s="124">
        <f t="shared" si="61"/>
        <v>0</v>
      </c>
      <c r="BV44" s="124">
        <f t="shared" si="61"/>
        <v>1</v>
      </c>
      <c r="BW44" s="124">
        <f t="shared" si="62"/>
        <v>0</v>
      </c>
      <c r="BX44" s="124">
        <f t="shared" si="62"/>
        <v>2</v>
      </c>
      <c r="BY44" s="124">
        <f t="shared" si="62"/>
        <v>2</v>
      </c>
      <c r="BZ44" s="124">
        <f t="shared" si="62"/>
        <v>2</v>
      </c>
      <c r="CA44" s="124">
        <f t="shared" si="62"/>
        <v>4</v>
      </c>
      <c r="CB44" s="124">
        <f t="shared" si="62"/>
        <v>1</v>
      </c>
      <c r="CC44" s="124">
        <f t="shared" si="62"/>
        <v>0</v>
      </c>
      <c r="CD44" s="124">
        <f t="shared" si="62"/>
        <v>2</v>
      </c>
      <c r="CE44" s="124">
        <f t="shared" si="62"/>
        <v>2</v>
      </c>
      <c r="CF44" s="124">
        <f t="shared" si="62"/>
        <v>2</v>
      </c>
      <c r="CG44" s="124">
        <f t="shared" si="63"/>
        <v>4</v>
      </c>
      <c r="CH44" s="124">
        <f t="shared" si="63"/>
        <v>1</v>
      </c>
      <c r="CI44" s="124">
        <f t="shared" si="63"/>
        <v>3</v>
      </c>
      <c r="CJ44" s="124">
        <f t="shared" si="63"/>
        <v>3</v>
      </c>
      <c r="CK44" s="124">
        <f t="shared" si="63"/>
        <v>1</v>
      </c>
      <c r="CL44" s="124">
        <f t="shared" si="63"/>
        <v>3</v>
      </c>
      <c r="CM44" s="124">
        <f t="shared" si="63"/>
        <v>2</v>
      </c>
      <c r="CN44" s="124">
        <f t="shared" si="63"/>
        <v>2</v>
      </c>
      <c r="CO44" s="124">
        <f t="shared" si="63"/>
        <v>2</v>
      </c>
      <c r="CP44" s="124">
        <f t="shared" si="63"/>
        <v>4</v>
      </c>
      <c r="CQ44" s="124">
        <f t="shared" si="64"/>
        <v>0</v>
      </c>
      <c r="CR44" s="124">
        <f t="shared" si="64"/>
        <v>4</v>
      </c>
      <c r="CS44" s="124">
        <f t="shared" si="64"/>
        <v>6</v>
      </c>
      <c r="CT44" s="124">
        <f t="shared" si="64"/>
        <v>4</v>
      </c>
      <c r="CU44" s="124">
        <f t="shared" si="64"/>
        <v>6</v>
      </c>
      <c r="CV44" s="124">
        <f t="shared" si="64"/>
        <v>2</v>
      </c>
    </row>
    <row r="45" spans="2:108" x14ac:dyDescent="0.25">
      <c r="D45" s="52"/>
      <c r="E45" s="2"/>
      <c r="F45" s="2"/>
      <c r="G45" s="2"/>
      <c r="H45" s="2"/>
      <c r="I45" s="2"/>
      <c r="J45" s="2"/>
      <c r="K45" s="2"/>
      <c r="L45" s="2"/>
      <c r="M45" s="53"/>
      <c r="N45" s="2"/>
      <c r="AE45" s="139"/>
      <c r="AF45" s="138"/>
      <c r="AH45" s="130">
        <f t="shared" si="65"/>
        <v>11</v>
      </c>
      <c r="AI45" s="124">
        <f t="shared" si="58"/>
        <v>1</v>
      </c>
      <c r="AJ45" s="124">
        <f t="shared" si="58"/>
        <v>1</v>
      </c>
      <c r="AK45" s="124">
        <f t="shared" si="58"/>
        <v>0</v>
      </c>
      <c r="AL45" s="124">
        <f t="shared" si="58"/>
        <v>5</v>
      </c>
      <c r="AM45" s="124">
        <f t="shared" si="58"/>
        <v>3</v>
      </c>
      <c r="AN45" s="124">
        <f t="shared" si="58"/>
        <v>2</v>
      </c>
      <c r="AO45" s="124">
        <f t="shared" si="58"/>
        <v>1</v>
      </c>
      <c r="AP45" s="124">
        <f t="shared" si="58"/>
        <v>7</v>
      </c>
      <c r="AQ45" s="124">
        <f t="shared" si="58"/>
        <v>5</v>
      </c>
      <c r="AR45" s="124">
        <f t="shared" si="58"/>
        <v>3</v>
      </c>
      <c r="AS45" s="124">
        <f t="shared" si="59"/>
        <v>1</v>
      </c>
      <c r="AT45" s="124">
        <f t="shared" si="59"/>
        <v>0</v>
      </c>
      <c r="AU45" s="124">
        <f t="shared" si="59"/>
        <v>1</v>
      </c>
      <c r="AV45" s="124">
        <f t="shared" si="59"/>
        <v>6</v>
      </c>
      <c r="AW45" s="124">
        <f t="shared" si="59"/>
        <v>4</v>
      </c>
      <c r="AX45" s="124">
        <f t="shared" si="59"/>
        <v>3</v>
      </c>
      <c r="AY45" s="124">
        <f t="shared" si="59"/>
        <v>2</v>
      </c>
      <c r="AZ45" s="124">
        <f t="shared" si="59"/>
        <v>8</v>
      </c>
      <c r="BA45" s="124">
        <f t="shared" si="59"/>
        <v>6</v>
      </c>
      <c r="BB45" s="124">
        <f t="shared" si="59"/>
        <v>4</v>
      </c>
      <c r="BC45" s="124">
        <f t="shared" si="60"/>
        <v>2</v>
      </c>
      <c r="BD45" s="124">
        <f t="shared" si="60"/>
        <v>1</v>
      </c>
      <c r="BE45" s="124">
        <f t="shared" si="60"/>
        <v>6</v>
      </c>
      <c r="BF45" s="124">
        <f t="shared" si="60"/>
        <v>4</v>
      </c>
      <c r="BG45" s="124">
        <f t="shared" si="60"/>
        <v>3</v>
      </c>
      <c r="BH45" s="124">
        <f t="shared" si="60"/>
        <v>2</v>
      </c>
      <c r="BI45" s="124">
        <f t="shared" si="60"/>
        <v>8</v>
      </c>
      <c r="BJ45" s="124">
        <f t="shared" si="60"/>
        <v>6</v>
      </c>
      <c r="BK45" s="124">
        <f t="shared" si="60"/>
        <v>4</v>
      </c>
      <c r="BL45" s="124">
        <f t="shared" si="60"/>
        <v>2</v>
      </c>
      <c r="BM45" s="124">
        <f t="shared" si="61"/>
        <v>5</v>
      </c>
      <c r="BN45" s="124">
        <f t="shared" si="61"/>
        <v>3</v>
      </c>
      <c r="BO45" s="124">
        <f t="shared" si="61"/>
        <v>2</v>
      </c>
      <c r="BP45" s="124">
        <f t="shared" si="61"/>
        <v>1</v>
      </c>
      <c r="BQ45" s="124">
        <f t="shared" si="61"/>
        <v>7</v>
      </c>
      <c r="BR45" s="124">
        <f t="shared" si="61"/>
        <v>5</v>
      </c>
      <c r="BS45" s="124">
        <f t="shared" si="61"/>
        <v>3</v>
      </c>
      <c r="BT45" s="124">
        <f t="shared" si="61"/>
        <v>1</v>
      </c>
      <c r="BU45" s="124">
        <f t="shared" si="61"/>
        <v>2</v>
      </c>
      <c r="BV45" s="124">
        <f t="shared" si="61"/>
        <v>3</v>
      </c>
      <c r="BW45" s="124">
        <f t="shared" si="62"/>
        <v>4</v>
      </c>
      <c r="BX45" s="124">
        <f t="shared" si="62"/>
        <v>2</v>
      </c>
      <c r="BY45" s="124">
        <f t="shared" si="62"/>
        <v>0</v>
      </c>
      <c r="BZ45" s="124">
        <f t="shared" si="62"/>
        <v>2</v>
      </c>
      <c r="CA45" s="124">
        <f t="shared" si="62"/>
        <v>4</v>
      </c>
      <c r="CB45" s="124">
        <f t="shared" si="62"/>
        <v>1</v>
      </c>
      <c r="CC45" s="124">
        <f t="shared" si="62"/>
        <v>2</v>
      </c>
      <c r="CD45" s="124">
        <f t="shared" si="62"/>
        <v>4</v>
      </c>
      <c r="CE45" s="124">
        <f t="shared" si="62"/>
        <v>2</v>
      </c>
      <c r="CF45" s="124">
        <f t="shared" si="62"/>
        <v>0</v>
      </c>
      <c r="CG45" s="124">
        <f t="shared" si="63"/>
        <v>2</v>
      </c>
      <c r="CH45" s="124">
        <f t="shared" si="63"/>
        <v>1</v>
      </c>
      <c r="CI45" s="124">
        <f t="shared" si="63"/>
        <v>5</v>
      </c>
      <c r="CJ45" s="124">
        <f t="shared" si="63"/>
        <v>3</v>
      </c>
      <c r="CK45" s="124">
        <f t="shared" si="63"/>
        <v>1</v>
      </c>
      <c r="CL45" s="124">
        <f t="shared" si="63"/>
        <v>1</v>
      </c>
      <c r="CM45" s="124">
        <f t="shared" si="63"/>
        <v>6</v>
      </c>
      <c r="CN45" s="124">
        <f t="shared" si="63"/>
        <v>4</v>
      </c>
      <c r="CO45" s="124">
        <f t="shared" si="63"/>
        <v>2</v>
      </c>
      <c r="CP45" s="124">
        <f t="shared" si="63"/>
        <v>0</v>
      </c>
      <c r="CQ45" s="124">
        <f t="shared" si="64"/>
        <v>2</v>
      </c>
      <c r="CR45" s="124">
        <f t="shared" si="64"/>
        <v>4</v>
      </c>
      <c r="CS45" s="124">
        <f t="shared" si="64"/>
        <v>6</v>
      </c>
      <c r="CT45" s="124">
        <f t="shared" si="64"/>
        <v>2</v>
      </c>
      <c r="CU45" s="124">
        <f t="shared" si="64"/>
        <v>4</v>
      </c>
      <c r="CV45" s="124">
        <f t="shared" si="64"/>
        <v>2</v>
      </c>
    </row>
    <row r="46" spans="2:108" x14ac:dyDescent="0.25">
      <c r="D46" s="52"/>
      <c r="E46" s="2"/>
      <c r="F46" s="2"/>
      <c r="G46" s="2"/>
      <c r="H46" s="2"/>
      <c r="I46" s="2"/>
      <c r="J46" s="2"/>
      <c r="K46" s="2"/>
      <c r="L46" s="2"/>
      <c r="M46" s="53"/>
      <c r="N46" s="2"/>
      <c r="O46" s="2"/>
      <c r="P46" s="2"/>
      <c r="Q46" s="2"/>
      <c r="R46" s="2"/>
      <c r="S46" s="2"/>
      <c r="T46" s="2"/>
      <c r="AE46" s="139"/>
      <c r="AF46" s="138"/>
      <c r="AH46" s="130">
        <f t="shared" si="65"/>
        <v>12</v>
      </c>
      <c r="AI46" s="124">
        <f t="shared" si="58"/>
        <v>1</v>
      </c>
      <c r="AJ46" s="124">
        <f t="shared" si="58"/>
        <v>1</v>
      </c>
      <c r="AK46" s="124">
        <f t="shared" si="58"/>
        <v>1</v>
      </c>
      <c r="AL46" s="124">
        <f t="shared" si="58"/>
        <v>3</v>
      </c>
      <c r="AM46" s="124">
        <f t="shared" si="58"/>
        <v>3</v>
      </c>
      <c r="AN46" s="124">
        <f t="shared" si="58"/>
        <v>2</v>
      </c>
      <c r="AO46" s="124">
        <f t="shared" si="58"/>
        <v>1</v>
      </c>
      <c r="AP46" s="124">
        <f t="shared" si="58"/>
        <v>3</v>
      </c>
      <c r="AQ46" s="124">
        <f t="shared" si="58"/>
        <v>4</v>
      </c>
      <c r="AR46" s="124">
        <f t="shared" si="58"/>
        <v>1</v>
      </c>
      <c r="AS46" s="124">
        <f t="shared" si="59"/>
        <v>0</v>
      </c>
      <c r="AT46" s="124">
        <f t="shared" si="59"/>
        <v>0</v>
      </c>
      <c r="AU46" s="124">
        <f t="shared" si="59"/>
        <v>0</v>
      </c>
      <c r="AV46" s="124">
        <f t="shared" si="59"/>
        <v>4</v>
      </c>
      <c r="AW46" s="124">
        <f t="shared" si="59"/>
        <v>4</v>
      </c>
      <c r="AX46" s="124">
        <f t="shared" si="59"/>
        <v>3</v>
      </c>
      <c r="AY46" s="124">
        <f t="shared" si="59"/>
        <v>2</v>
      </c>
      <c r="AZ46" s="124">
        <f t="shared" si="59"/>
        <v>4</v>
      </c>
      <c r="BA46" s="124">
        <f t="shared" si="59"/>
        <v>3</v>
      </c>
      <c r="BB46" s="124">
        <f t="shared" si="59"/>
        <v>0</v>
      </c>
      <c r="BC46" s="124">
        <f t="shared" si="60"/>
        <v>1</v>
      </c>
      <c r="BD46" s="124">
        <f t="shared" si="60"/>
        <v>0</v>
      </c>
      <c r="BE46" s="124">
        <f t="shared" si="60"/>
        <v>4</v>
      </c>
      <c r="BF46" s="124">
        <f t="shared" si="60"/>
        <v>4</v>
      </c>
      <c r="BG46" s="124">
        <f t="shared" si="60"/>
        <v>3</v>
      </c>
      <c r="BH46" s="124">
        <f t="shared" si="60"/>
        <v>2</v>
      </c>
      <c r="BI46" s="124">
        <f t="shared" si="60"/>
        <v>4</v>
      </c>
      <c r="BJ46" s="124">
        <f t="shared" si="60"/>
        <v>3</v>
      </c>
      <c r="BK46" s="124">
        <f t="shared" si="60"/>
        <v>0</v>
      </c>
      <c r="BL46" s="124">
        <f t="shared" si="60"/>
        <v>1</v>
      </c>
      <c r="BM46" s="124">
        <f t="shared" si="61"/>
        <v>4</v>
      </c>
      <c r="BN46" s="124">
        <f t="shared" si="61"/>
        <v>4</v>
      </c>
      <c r="BO46" s="124">
        <f t="shared" si="61"/>
        <v>3</v>
      </c>
      <c r="BP46" s="124">
        <f t="shared" si="61"/>
        <v>2</v>
      </c>
      <c r="BQ46" s="124">
        <f t="shared" si="61"/>
        <v>4</v>
      </c>
      <c r="BR46" s="124">
        <f t="shared" si="61"/>
        <v>3</v>
      </c>
      <c r="BS46" s="124">
        <f t="shared" si="61"/>
        <v>0</v>
      </c>
      <c r="BT46" s="124">
        <f t="shared" si="61"/>
        <v>1</v>
      </c>
      <c r="BU46" s="124">
        <f t="shared" si="61"/>
        <v>0</v>
      </c>
      <c r="BV46" s="124">
        <f t="shared" si="61"/>
        <v>1</v>
      </c>
      <c r="BW46" s="124">
        <f t="shared" si="62"/>
        <v>2</v>
      </c>
      <c r="BX46" s="124">
        <f t="shared" si="62"/>
        <v>0</v>
      </c>
      <c r="BY46" s="124">
        <f t="shared" si="62"/>
        <v>7</v>
      </c>
      <c r="BZ46" s="124">
        <f t="shared" si="62"/>
        <v>4</v>
      </c>
      <c r="CA46" s="124">
        <f t="shared" si="62"/>
        <v>3</v>
      </c>
      <c r="CB46" s="124">
        <f t="shared" si="62"/>
        <v>1</v>
      </c>
      <c r="CC46" s="124">
        <f t="shared" si="62"/>
        <v>2</v>
      </c>
      <c r="CD46" s="124">
        <f t="shared" si="62"/>
        <v>0</v>
      </c>
      <c r="CE46" s="124">
        <f t="shared" si="62"/>
        <v>7</v>
      </c>
      <c r="CF46" s="124">
        <f t="shared" si="62"/>
        <v>4</v>
      </c>
      <c r="CG46" s="124">
        <f t="shared" si="63"/>
        <v>3</v>
      </c>
      <c r="CH46" s="124">
        <f t="shared" si="63"/>
        <v>1</v>
      </c>
      <c r="CI46" s="124">
        <f t="shared" si="63"/>
        <v>1</v>
      </c>
      <c r="CJ46" s="124">
        <f t="shared" si="63"/>
        <v>6</v>
      </c>
      <c r="CK46" s="124">
        <f t="shared" si="63"/>
        <v>3</v>
      </c>
      <c r="CL46" s="124">
        <f t="shared" si="63"/>
        <v>2</v>
      </c>
      <c r="CM46" s="124">
        <f t="shared" si="63"/>
        <v>2</v>
      </c>
      <c r="CN46" s="124">
        <f t="shared" si="63"/>
        <v>5</v>
      </c>
      <c r="CO46" s="124">
        <f t="shared" si="63"/>
        <v>2</v>
      </c>
      <c r="CP46" s="124">
        <f t="shared" si="63"/>
        <v>1</v>
      </c>
      <c r="CQ46" s="124">
        <f t="shared" si="64"/>
        <v>7</v>
      </c>
      <c r="CR46" s="124">
        <f t="shared" si="64"/>
        <v>4</v>
      </c>
      <c r="CS46" s="124">
        <f t="shared" si="64"/>
        <v>3</v>
      </c>
      <c r="CT46" s="124">
        <f t="shared" si="64"/>
        <v>3</v>
      </c>
      <c r="CU46" s="124">
        <f t="shared" si="64"/>
        <v>4</v>
      </c>
      <c r="CV46" s="124">
        <f t="shared" si="64"/>
        <v>1</v>
      </c>
    </row>
    <row r="47" spans="2:108" x14ac:dyDescent="0.25">
      <c r="D47" s="52"/>
      <c r="E47" s="2"/>
      <c r="F47" s="2"/>
      <c r="G47" s="2"/>
      <c r="H47" s="2"/>
      <c r="I47" s="2"/>
      <c r="J47" s="2"/>
      <c r="K47" s="2"/>
      <c r="L47" s="2"/>
      <c r="M47" s="53"/>
      <c r="N47" s="2"/>
      <c r="O47" s="2"/>
      <c r="P47" s="2"/>
      <c r="Q47" s="2"/>
      <c r="R47" s="2"/>
      <c r="S47" s="2"/>
      <c r="T47" s="2"/>
      <c r="AE47" s="139"/>
      <c r="AF47" s="138"/>
      <c r="AH47" s="130">
        <f t="shared" si="65"/>
        <v>13</v>
      </c>
      <c r="AI47" s="124">
        <f t="shared" si="58"/>
        <v>1</v>
      </c>
      <c r="AJ47" s="124">
        <f t="shared" si="58"/>
        <v>1</v>
      </c>
      <c r="AK47" s="124">
        <f t="shared" si="58"/>
        <v>1</v>
      </c>
      <c r="AL47" s="124">
        <f t="shared" si="58"/>
        <v>5</v>
      </c>
      <c r="AM47" s="124">
        <f t="shared" si="58"/>
        <v>5</v>
      </c>
      <c r="AN47" s="124">
        <f t="shared" si="58"/>
        <v>7</v>
      </c>
      <c r="AO47" s="124">
        <f t="shared" si="58"/>
        <v>1</v>
      </c>
      <c r="AP47" s="124">
        <f t="shared" si="58"/>
        <v>2</v>
      </c>
      <c r="AQ47" s="124">
        <f t="shared" si="58"/>
        <v>6</v>
      </c>
      <c r="AR47" s="124">
        <f t="shared" si="58"/>
        <v>2</v>
      </c>
      <c r="AS47" s="124">
        <f t="shared" si="59"/>
        <v>0</v>
      </c>
      <c r="AT47" s="124">
        <f t="shared" si="59"/>
        <v>0</v>
      </c>
      <c r="AU47" s="124">
        <f t="shared" si="59"/>
        <v>2</v>
      </c>
      <c r="AV47" s="124">
        <f t="shared" si="59"/>
        <v>6</v>
      </c>
      <c r="AW47" s="124">
        <f t="shared" si="59"/>
        <v>6</v>
      </c>
      <c r="AX47" s="124">
        <f t="shared" si="59"/>
        <v>8</v>
      </c>
      <c r="AY47" s="124">
        <f t="shared" si="59"/>
        <v>2</v>
      </c>
      <c r="AZ47" s="124">
        <f t="shared" si="59"/>
        <v>3</v>
      </c>
      <c r="BA47" s="124">
        <f t="shared" si="59"/>
        <v>7</v>
      </c>
      <c r="BB47" s="124">
        <f t="shared" si="59"/>
        <v>3</v>
      </c>
      <c r="BC47" s="124">
        <f t="shared" si="60"/>
        <v>1</v>
      </c>
      <c r="BD47" s="124">
        <f t="shared" si="60"/>
        <v>2</v>
      </c>
      <c r="BE47" s="124">
        <f t="shared" si="60"/>
        <v>6</v>
      </c>
      <c r="BF47" s="124">
        <f t="shared" si="60"/>
        <v>6</v>
      </c>
      <c r="BG47" s="124">
        <f t="shared" si="60"/>
        <v>8</v>
      </c>
      <c r="BH47" s="124">
        <f t="shared" si="60"/>
        <v>2</v>
      </c>
      <c r="BI47" s="124">
        <f t="shared" si="60"/>
        <v>3</v>
      </c>
      <c r="BJ47" s="124">
        <f t="shared" si="60"/>
        <v>7</v>
      </c>
      <c r="BK47" s="124">
        <f t="shared" si="60"/>
        <v>3</v>
      </c>
      <c r="BL47" s="124">
        <f t="shared" si="60"/>
        <v>1</v>
      </c>
      <c r="BM47" s="124">
        <f t="shared" si="61"/>
        <v>4</v>
      </c>
      <c r="BN47" s="124">
        <f t="shared" si="61"/>
        <v>4</v>
      </c>
      <c r="BO47" s="124">
        <f t="shared" si="61"/>
        <v>6</v>
      </c>
      <c r="BP47" s="124">
        <f t="shared" si="61"/>
        <v>0</v>
      </c>
      <c r="BQ47" s="124">
        <f t="shared" si="61"/>
        <v>1</v>
      </c>
      <c r="BR47" s="124">
        <f t="shared" si="61"/>
        <v>5</v>
      </c>
      <c r="BS47" s="124">
        <f t="shared" si="61"/>
        <v>1</v>
      </c>
      <c r="BT47" s="124">
        <f t="shared" si="61"/>
        <v>1</v>
      </c>
      <c r="BU47" s="124">
        <f t="shared" si="61"/>
        <v>0</v>
      </c>
      <c r="BV47" s="124">
        <f t="shared" si="61"/>
        <v>2</v>
      </c>
      <c r="BW47" s="124">
        <f t="shared" si="62"/>
        <v>4</v>
      </c>
      <c r="BX47" s="124">
        <f t="shared" si="62"/>
        <v>3</v>
      </c>
      <c r="BY47" s="124">
        <f t="shared" si="62"/>
        <v>1</v>
      </c>
      <c r="BZ47" s="124">
        <f t="shared" si="62"/>
        <v>3</v>
      </c>
      <c r="CA47" s="124">
        <f t="shared" si="62"/>
        <v>5</v>
      </c>
      <c r="CB47" s="124">
        <f t="shared" si="62"/>
        <v>2</v>
      </c>
      <c r="CC47" s="124">
        <f t="shared" si="62"/>
        <v>4</v>
      </c>
      <c r="CD47" s="124">
        <f t="shared" si="62"/>
        <v>3</v>
      </c>
      <c r="CE47" s="124">
        <f t="shared" si="62"/>
        <v>1</v>
      </c>
      <c r="CF47" s="124">
        <f t="shared" si="62"/>
        <v>3</v>
      </c>
      <c r="CG47" s="124">
        <f t="shared" si="63"/>
        <v>5</v>
      </c>
      <c r="CH47" s="124">
        <f t="shared" si="63"/>
        <v>6</v>
      </c>
      <c r="CI47" s="124">
        <f t="shared" si="63"/>
        <v>5</v>
      </c>
      <c r="CJ47" s="124">
        <f t="shared" si="63"/>
        <v>1</v>
      </c>
      <c r="CK47" s="124">
        <f t="shared" si="63"/>
        <v>5</v>
      </c>
      <c r="CL47" s="124">
        <f t="shared" si="63"/>
        <v>7</v>
      </c>
      <c r="CM47" s="124">
        <f t="shared" si="63"/>
        <v>1</v>
      </c>
      <c r="CN47" s="124">
        <f t="shared" si="63"/>
        <v>5</v>
      </c>
      <c r="CO47" s="124">
        <f t="shared" si="63"/>
        <v>1</v>
      </c>
      <c r="CP47" s="124">
        <f t="shared" si="63"/>
        <v>1</v>
      </c>
      <c r="CQ47" s="124">
        <f t="shared" si="64"/>
        <v>4</v>
      </c>
      <c r="CR47" s="124">
        <f t="shared" si="64"/>
        <v>0</v>
      </c>
      <c r="CS47" s="124">
        <f t="shared" si="64"/>
        <v>2</v>
      </c>
      <c r="CT47" s="124">
        <f t="shared" si="64"/>
        <v>4</v>
      </c>
      <c r="CU47" s="124">
        <f t="shared" si="64"/>
        <v>6</v>
      </c>
      <c r="CV47" s="124">
        <f t="shared" si="64"/>
        <v>2</v>
      </c>
    </row>
    <row r="48" spans="2:108" x14ac:dyDescent="0.25">
      <c r="D48" s="52"/>
      <c r="E48" s="2"/>
      <c r="F48" s="2"/>
      <c r="G48" s="2"/>
      <c r="H48" s="2"/>
      <c r="I48" s="2"/>
      <c r="J48" s="2"/>
      <c r="K48" s="2"/>
      <c r="L48" s="2"/>
      <c r="M48" s="53"/>
      <c r="N48" s="2"/>
      <c r="O48" s="2"/>
      <c r="P48" s="2"/>
      <c r="Q48" s="2"/>
      <c r="R48" s="2"/>
      <c r="S48" s="2"/>
      <c r="T48" s="2"/>
      <c r="AE48" s="139"/>
      <c r="AH48" s="13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</row>
    <row r="49" spans="4:101" x14ac:dyDescent="0.25">
      <c r="D49" s="52"/>
      <c r="E49" s="2"/>
      <c r="F49" s="2"/>
      <c r="G49" s="2"/>
      <c r="H49" s="2"/>
      <c r="I49" s="2"/>
      <c r="J49" s="2"/>
      <c r="K49" s="2"/>
      <c r="L49" s="2"/>
      <c r="M49" s="53"/>
      <c r="N49" s="2"/>
      <c r="O49" s="2"/>
      <c r="P49" s="2"/>
      <c r="Q49" s="2"/>
      <c r="R49" s="2"/>
      <c r="S49" s="2"/>
      <c r="T49" s="2"/>
      <c r="AE49" s="136"/>
      <c r="AF49" s="131"/>
      <c r="AI49" s="137">
        <f>IFERROR(AVERAGE(AI36:AI47),"")</f>
        <v>1.1666666666666667</v>
      </c>
      <c r="AJ49" s="137">
        <f t="shared" ref="AJ49:CU49" si="66">IFERROR(AVERAGE(AJ36:AJ47),"")</f>
        <v>2.6666666666666665</v>
      </c>
      <c r="AK49" s="137">
        <f t="shared" si="66"/>
        <v>2.5</v>
      </c>
      <c r="AL49" s="137">
        <f t="shared" si="66"/>
        <v>2.8333333333333335</v>
      </c>
      <c r="AM49" s="137">
        <f t="shared" si="66"/>
        <v>2.4166666666666665</v>
      </c>
      <c r="AN49" s="137">
        <f t="shared" si="66"/>
        <v>3.5</v>
      </c>
      <c r="AO49" s="137">
        <f t="shared" si="66"/>
        <v>2</v>
      </c>
      <c r="AP49" s="137">
        <f t="shared" si="66"/>
        <v>2.6666666666666665</v>
      </c>
      <c r="AQ49" s="137">
        <f t="shared" si="66"/>
        <v>2.3333333333333335</v>
      </c>
      <c r="AR49" s="137">
        <f t="shared" si="66"/>
        <v>2</v>
      </c>
      <c r="AS49" s="137">
        <f t="shared" si="66"/>
        <v>2.4166666666666665</v>
      </c>
      <c r="AT49" s="137">
        <f t="shared" si="66"/>
        <v>2</v>
      </c>
      <c r="AU49" s="137">
        <f t="shared" si="66"/>
        <v>2.8333333333333335</v>
      </c>
      <c r="AV49" s="137">
        <f t="shared" si="66"/>
        <v>3.3333333333333335</v>
      </c>
      <c r="AW49" s="137">
        <f t="shared" si="66"/>
        <v>2.75</v>
      </c>
      <c r="AX49" s="137">
        <f t="shared" si="66"/>
        <v>4.5</v>
      </c>
      <c r="AY49" s="137">
        <f t="shared" si="66"/>
        <v>2.3333333333333335</v>
      </c>
      <c r="AZ49" s="137">
        <f t="shared" si="66"/>
        <v>3.5</v>
      </c>
      <c r="BA49" s="137">
        <f t="shared" si="66"/>
        <v>2.8333333333333335</v>
      </c>
      <c r="BB49" s="137">
        <f t="shared" si="66"/>
        <v>2</v>
      </c>
      <c r="BC49" s="137">
        <f t="shared" si="66"/>
        <v>2.4166666666666665</v>
      </c>
      <c r="BD49" s="137">
        <f t="shared" si="66"/>
        <v>2.3333333333333335</v>
      </c>
      <c r="BE49" s="137">
        <f t="shared" si="66"/>
        <v>4.5</v>
      </c>
      <c r="BF49" s="137">
        <f t="shared" si="66"/>
        <v>4.083333333333333</v>
      </c>
      <c r="BG49" s="137">
        <f t="shared" si="66"/>
        <v>4.166666666666667</v>
      </c>
      <c r="BH49" s="137">
        <f t="shared" si="66"/>
        <v>2.1666666666666665</v>
      </c>
      <c r="BI49" s="137">
        <f t="shared" si="66"/>
        <v>3.6666666666666665</v>
      </c>
      <c r="BJ49" s="137">
        <f t="shared" si="66"/>
        <v>3.8333333333333335</v>
      </c>
      <c r="BK49" s="137">
        <f t="shared" si="66"/>
        <v>2.6666666666666665</v>
      </c>
      <c r="BL49" s="137">
        <f t="shared" si="66"/>
        <v>1.4166666666666667</v>
      </c>
      <c r="BM49" s="137">
        <f t="shared" si="66"/>
        <v>3</v>
      </c>
      <c r="BN49" s="137">
        <f t="shared" si="66"/>
        <v>2.75</v>
      </c>
      <c r="BO49" s="137">
        <f t="shared" si="66"/>
        <v>2.6666666666666665</v>
      </c>
      <c r="BP49" s="137">
        <f t="shared" si="66"/>
        <v>1.6666666666666667</v>
      </c>
      <c r="BQ49" s="137">
        <f t="shared" si="66"/>
        <v>3</v>
      </c>
      <c r="BR49" s="137">
        <f t="shared" si="66"/>
        <v>3.3333333333333335</v>
      </c>
      <c r="BS49" s="137">
        <f t="shared" si="66"/>
        <v>2</v>
      </c>
      <c r="BT49" s="137">
        <f t="shared" si="66"/>
        <v>1.5833333333333333</v>
      </c>
      <c r="BU49" s="137">
        <f t="shared" si="66"/>
        <v>1.25</v>
      </c>
      <c r="BV49" s="137">
        <f t="shared" si="66"/>
        <v>3.3333333333333335</v>
      </c>
      <c r="BW49" s="137">
        <f t="shared" si="66"/>
        <v>3</v>
      </c>
      <c r="BX49" s="137">
        <f t="shared" si="66"/>
        <v>1.8333333333333333</v>
      </c>
      <c r="BY49" s="137">
        <f t="shared" si="66"/>
        <v>2</v>
      </c>
      <c r="BZ49" s="137">
        <f t="shared" si="66"/>
        <v>2.1666666666666665</v>
      </c>
      <c r="CA49" s="137">
        <f t="shared" si="66"/>
        <v>3.75</v>
      </c>
      <c r="CB49" s="137">
        <f t="shared" si="66"/>
        <v>2.75</v>
      </c>
      <c r="CC49" s="137">
        <f t="shared" si="66"/>
        <v>2.5833333333333335</v>
      </c>
      <c r="CD49" s="137">
        <f t="shared" si="66"/>
        <v>2.5833333333333335</v>
      </c>
      <c r="CE49" s="137">
        <f t="shared" si="66"/>
        <v>2.5833333333333335</v>
      </c>
      <c r="CF49" s="137">
        <f t="shared" si="66"/>
        <v>1.5833333333333333</v>
      </c>
      <c r="CG49" s="137">
        <f t="shared" si="66"/>
        <v>3.5</v>
      </c>
      <c r="CH49" s="137">
        <f t="shared" si="66"/>
        <v>3.3333333333333335</v>
      </c>
      <c r="CI49" s="137">
        <f t="shared" si="66"/>
        <v>3.6666666666666665</v>
      </c>
      <c r="CJ49" s="137">
        <f t="shared" si="66"/>
        <v>3.5</v>
      </c>
      <c r="CK49" s="137">
        <f t="shared" si="66"/>
        <v>3.6666666666666665</v>
      </c>
      <c r="CL49" s="137">
        <f t="shared" si="66"/>
        <v>3.75</v>
      </c>
      <c r="CM49" s="137">
        <f t="shared" si="66"/>
        <v>2.5</v>
      </c>
      <c r="CN49" s="137">
        <f t="shared" si="66"/>
        <v>3</v>
      </c>
      <c r="CO49" s="137">
        <f t="shared" si="66"/>
        <v>2.1666666666666665</v>
      </c>
      <c r="CP49" s="137">
        <f t="shared" si="66"/>
        <v>1.4166666666666667</v>
      </c>
      <c r="CQ49" s="137">
        <f t="shared" si="66"/>
        <v>1.8333333333333333</v>
      </c>
      <c r="CR49" s="137">
        <f t="shared" si="66"/>
        <v>2.6666666666666665</v>
      </c>
      <c r="CS49" s="137">
        <f t="shared" si="66"/>
        <v>3.25</v>
      </c>
      <c r="CT49" s="137">
        <f t="shared" si="66"/>
        <v>2.6666666666666665</v>
      </c>
      <c r="CU49" s="137">
        <f t="shared" si="66"/>
        <v>3.9166666666666665</v>
      </c>
      <c r="CV49" s="137">
        <f t="shared" ref="CV49" si="67">IFERROR(AVERAGE(CV36:CV47),"")</f>
        <v>2.25</v>
      </c>
      <c r="CW49" s="124"/>
    </row>
    <row r="50" spans="4:101" x14ac:dyDescent="0.25">
      <c r="D50" s="54"/>
      <c r="E50" s="3"/>
      <c r="F50" s="3"/>
      <c r="G50" s="3"/>
      <c r="H50" s="3"/>
      <c r="I50" s="3"/>
      <c r="J50" s="3"/>
      <c r="K50" s="3"/>
      <c r="L50" s="3"/>
      <c r="M50" s="55"/>
      <c r="N50" s="2"/>
      <c r="O50" s="2"/>
      <c r="P50" s="2"/>
      <c r="Q50" s="56"/>
      <c r="R50" s="56"/>
      <c r="S50" s="56"/>
      <c r="T50" s="56"/>
      <c r="U50" s="57"/>
      <c r="V50" s="57"/>
      <c r="W50" s="57"/>
      <c r="X50" s="56"/>
      <c r="Y50" s="56"/>
      <c r="Z50" s="140"/>
      <c r="AA50" s="140"/>
      <c r="AB50" s="140"/>
      <c r="AC50" s="140"/>
      <c r="AD50" s="140"/>
    </row>
    <row r="51" spans="4:101" x14ac:dyDescent="0.25">
      <c r="D51" s="54"/>
      <c r="E51" s="3"/>
      <c r="F51" s="3"/>
      <c r="G51" s="29"/>
      <c r="H51" s="194" t="s">
        <v>85</v>
      </c>
      <c r="I51" s="194"/>
      <c r="J51" s="194"/>
      <c r="K51" s="58"/>
      <c r="L51" s="58"/>
      <c r="M51" s="55"/>
      <c r="N51" s="2"/>
      <c r="O51" s="2"/>
      <c r="P51" s="2"/>
      <c r="Q51" s="2"/>
      <c r="R51" s="2"/>
      <c r="S51" s="2"/>
      <c r="T51" s="2"/>
      <c r="AG51" s="127"/>
      <c r="AH51" s="127"/>
      <c r="AI51" s="141"/>
    </row>
    <row r="52" spans="4:101" x14ac:dyDescent="0.25">
      <c r="D52" s="59" t="s">
        <v>86</v>
      </c>
      <c r="E52" s="3"/>
      <c r="F52" s="3"/>
      <c r="G52" s="3"/>
      <c r="H52" s="3"/>
      <c r="I52" s="3"/>
      <c r="J52" s="3"/>
      <c r="K52" s="194" t="s">
        <v>87</v>
      </c>
      <c r="L52" s="194"/>
      <c r="M52" s="221"/>
      <c r="N52" s="58"/>
      <c r="O52" s="58"/>
      <c r="P52" s="2"/>
      <c r="Q52" s="2"/>
      <c r="R52" s="2"/>
      <c r="S52" s="2"/>
      <c r="T52" s="2"/>
      <c r="AI52" s="123" t="str">
        <f>+AH53</f>
        <v>Coke</v>
      </c>
      <c r="AJ52" s="123" t="str">
        <f>+AH54</f>
        <v>Pepsi</v>
      </c>
      <c r="AK52" s="123" t="str">
        <f>+AH55</f>
        <v>Fanta</v>
      </c>
      <c r="AL52" s="123" t="str">
        <f>+AH56</f>
        <v>Sprite</v>
      </c>
      <c r="AM52" s="123" t="str">
        <f>+AH57</f>
        <v>Pepsi Max</v>
      </c>
      <c r="AN52" s="123" t="str">
        <f>+AH58</f>
        <v>Coke Zero</v>
      </c>
      <c r="AO52" s="123" t="str">
        <f>+AH59</f>
        <v>Water</v>
      </c>
      <c r="AP52" s="123" t="str">
        <f>+AH60</f>
        <v>Mt Dew</v>
      </c>
      <c r="AQ52" s="123" t="str">
        <f>+AH61</f>
        <v>Dr Pepper</v>
      </c>
      <c r="AR52" s="123" t="str">
        <f>+AH62</f>
        <v>Diet Coke</v>
      </c>
      <c r="AS52" s="123" t="str">
        <f>+AH63</f>
        <v>Pepsi Next</v>
      </c>
      <c r="AT52" s="123" t="str">
        <f>+AH64</f>
        <v>Lift</v>
      </c>
      <c r="AU52" s="123" t="str">
        <f>+AH65</f>
        <v>Sweet</v>
      </c>
      <c r="AV52" s="123" t="str">
        <f>+AH66</f>
        <v>For Kids</v>
      </c>
      <c r="AW52" s="123" t="str">
        <f>+AH67</f>
        <v>High caffeine</v>
      </c>
      <c r="AX52" s="123" t="str">
        <f>+AH68</f>
        <v>Modern</v>
      </c>
      <c r="AY52" s="123" t="str">
        <f>+AH69</f>
        <v>Low in sugar</v>
      </c>
      <c r="AZ52" s="123" t="str">
        <f>+AH70</f>
        <v>Trusted</v>
      </c>
      <c r="BA52" s="123" t="str">
        <f>+AH71</f>
        <v>Clear</v>
      </c>
      <c r="BB52" s="123" t="str">
        <f>+AH72</f>
        <v>Tangy</v>
      </c>
      <c r="BC52" s="123" t="str">
        <f>+AH73</f>
        <v>Adult</v>
      </c>
      <c r="BD52" s="123" t="str">
        <f>+AH74</f>
        <v>Bitter</v>
      </c>
      <c r="BE52" s="123" t="str">
        <f>+AH75</f>
        <v>Friendy</v>
      </c>
      <c r="BF52" s="123" t="str">
        <f>+AH76</f>
        <v>For diets</v>
      </c>
    </row>
    <row r="53" spans="4:101" x14ac:dyDescent="0.25">
      <c r="D53" s="52"/>
      <c r="E53" s="60" t="s">
        <v>88</v>
      </c>
      <c r="F53" s="60"/>
      <c r="G53" s="60"/>
      <c r="H53" s="2"/>
      <c r="I53" s="2"/>
      <c r="J53" s="2"/>
      <c r="K53" s="2"/>
      <c r="L53" s="2"/>
      <c r="M53" s="53"/>
      <c r="N53" s="2"/>
      <c r="O53" s="2"/>
      <c r="P53" s="2"/>
      <c r="Q53" s="2"/>
      <c r="R53" s="2"/>
      <c r="S53" s="2"/>
      <c r="T53" s="2"/>
      <c r="AD53" s="123">
        <v>3</v>
      </c>
      <c r="AE53" s="123">
        <v>3</v>
      </c>
      <c r="AG53" s="123">
        <v>1</v>
      </c>
      <c r="AH53" s="141" t="str">
        <f t="shared" ref="AH53:AH64" si="68">IF(D17="","",+D17)</f>
        <v>Coke</v>
      </c>
      <c r="AI53" s="124">
        <v>0</v>
      </c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</row>
    <row r="54" spans="4:101" ht="15.75" thickBot="1" x14ac:dyDescent="0.3">
      <c r="D54" s="61"/>
      <c r="E54" s="62"/>
      <c r="F54" s="62"/>
      <c r="G54" s="62"/>
      <c r="H54" s="62"/>
      <c r="I54" s="62"/>
      <c r="J54" s="62"/>
      <c r="K54" s="62"/>
      <c r="L54" s="62"/>
      <c r="M54" s="63"/>
      <c r="N54" s="2"/>
      <c r="O54" s="2"/>
      <c r="P54" s="2"/>
      <c r="Q54" s="2"/>
      <c r="R54" s="2"/>
      <c r="S54" s="2"/>
      <c r="T54" s="2"/>
      <c r="AD54" s="124">
        <f>IF($AI54="",0,+$AI54)</f>
        <v>1.1666666666666667</v>
      </c>
      <c r="AE54" s="124">
        <f>IF($AI54="",0,0)</f>
        <v>0</v>
      </c>
      <c r="AG54" s="123">
        <f>+AG53+1</f>
        <v>2</v>
      </c>
      <c r="AH54" s="141" t="str">
        <f t="shared" si="68"/>
        <v>Pepsi</v>
      </c>
      <c r="AI54" s="124">
        <f>+AI49</f>
        <v>1.1666666666666667</v>
      </c>
      <c r="AJ54" s="124">
        <v>0</v>
      </c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42"/>
    </row>
    <row r="55" spans="4:101" x14ac:dyDescent="0.2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AD55" s="124">
        <f>IF($AI55="",0,0)</f>
        <v>0</v>
      </c>
      <c r="AE55" s="124">
        <f>IF($AI55="",0,+$AI55)</f>
        <v>2.6666666666666665</v>
      </c>
      <c r="AG55" s="123">
        <f t="shared" ref="AG55:AG76" si="69">+AG54+1</f>
        <v>3</v>
      </c>
      <c r="AH55" s="141" t="str">
        <f t="shared" si="68"/>
        <v>Fanta</v>
      </c>
      <c r="AI55" s="124">
        <f>+AJ49</f>
        <v>2.6666666666666665</v>
      </c>
      <c r="AJ55" s="124">
        <f>+AT49</f>
        <v>2</v>
      </c>
      <c r="AK55" s="124">
        <v>0</v>
      </c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42"/>
    </row>
    <row r="56" spans="4:101" x14ac:dyDescent="0.25">
      <c r="AD56" s="124">
        <f>IF($AI56="",0,+$AI56)</f>
        <v>2.5</v>
      </c>
      <c r="AE56" s="124">
        <f>IF($AI56="",0,0)</f>
        <v>0</v>
      </c>
      <c r="AG56" s="123">
        <f t="shared" si="69"/>
        <v>4</v>
      </c>
      <c r="AH56" s="141" t="str">
        <f t="shared" si="68"/>
        <v>Sprite</v>
      </c>
      <c r="AI56" s="124">
        <f>+AK49</f>
        <v>2.5</v>
      </c>
      <c r="AJ56" s="124">
        <f>+AU49</f>
        <v>2.8333333333333335</v>
      </c>
      <c r="AK56" s="124">
        <f>+BD49</f>
        <v>2.3333333333333335</v>
      </c>
      <c r="AL56" s="124">
        <v>0</v>
      </c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42"/>
    </row>
    <row r="57" spans="4:101" x14ac:dyDescent="0.25">
      <c r="AD57" s="124">
        <f>IF($AI57="",0,0)</f>
        <v>0</v>
      </c>
      <c r="AE57" s="124">
        <f>IF($AI57="",0,+$AI57)</f>
        <v>2.8333333333333335</v>
      </c>
      <c r="AG57" s="123">
        <f t="shared" si="69"/>
        <v>5</v>
      </c>
      <c r="AH57" s="141" t="str">
        <f t="shared" si="68"/>
        <v>Pepsi Max</v>
      </c>
      <c r="AI57" s="124">
        <f>+AL49</f>
        <v>2.8333333333333335</v>
      </c>
      <c r="AJ57" s="124">
        <f>+AV49</f>
        <v>3.3333333333333335</v>
      </c>
      <c r="AK57" s="124">
        <f>+BE49</f>
        <v>4.5</v>
      </c>
      <c r="AL57" s="124">
        <f>+BM49</f>
        <v>3</v>
      </c>
      <c r="AM57" s="124">
        <v>0</v>
      </c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42"/>
    </row>
    <row r="58" spans="4:101" ht="15.75" thickBot="1" x14ac:dyDescent="0.3">
      <c r="AD58" s="124">
        <f>IF($AI58="",0,+$AI58)</f>
        <v>2.4166666666666665</v>
      </c>
      <c r="AE58" s="124">
        <f>IF($AI58="",0,0)</f>
        <v>0</v>
      </c>
      <c r="AG58" s="123">
        <f t="shared" si="69"/>
        <v>6</v>
      </c>
      <c r="AH58" s="141" t="str">
        <f t="shared" si="68"/>
        <v>Coke Zero</v>
      </c>
      <c r="AI58" s="124">
        <f>+AM49</f>
        <v>2.4166666666666665</v>
      </c>
      <c r="AJ58" s="124">
        <f>+AW49</f>
        <v>2.75</v>
      </c>
      <c r="AK58" s="124">
        <f>+BF49</f>
        <v>4.083333333333333</v>
      </c>
      <c r="AL58" s="124">
        <f>+BN49</f>
        <v>2.75</v>
      </c>
      <c r="AM58" s="124">
        <f>+BU49</f>
        <v>1.25</v>
      </c>
      <c r="AN58" s="124">
        <v>0</v>
      </c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42"/>
    </row>
    <row r="59" spans="4:101" ht="19.5" thickBot="1" x14ac:dyDescent="0.35">
      <c r="D59" s="64" t="s">
        <v>17</v>
      </c>
      <c r="E59" s="177" t="s">
        <v>72</v>
      </c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4"/>
      <c r="AD59" s="124">
        <f>IF($AI59="",0,0)</f>
        <v>0</v>
      </c>
      <c r="AE59" s="124">
        <f>IF($AI59="",0,+$AI59)</f>
        <v>3.5</v>
      </c>
      <c r="AG59" s="123">
        <f t="shared" si="69"/>
        <v>7</v>
      </c>
      <c r="AH59" s="141" t="str">
        <f t="shared" si="68"/>
        <v>Water</v>
      </c>
      <c r="AI59" s="124">
        <f>+AN49</f>
        <v>3.5</v>
      </c>
      <c r="AJ59" s="124">
        <f>+AX49</f>
        <v>4.5</v>
      </c>
      <c r="AK59" s="124">
        <f>+BG49</f>
        <v>4.166666666666667</v>
      </c>
      <c r="AL59" s="124">
        <f>+BO49</f>
        <v>2.6666666666666665</v>
      </c>
      <c r="AM59" s="124">
        <f>+BV49</f>
        <v>3.3333333333333335</v>
      </c>
      <c r="AN59" s="124">
        <f>+CB49</f>
        <v>2.75</v>
      </c>
      <c r="AO59" s="124">
        <v>0</v>
      </c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42"/>
    </row>
    <row r="60" spans="4:101" x14ac:dyDescent="0.25">
      <c r="E60" s="180" t="s">
        <v>63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2"/>
      <c r="AD60" s="124">
        <f>IF($AI60="",0,+$AI60)</f>
        <v>2</v>
      </c>
      <c r="AE60" s="124">
        <f>IF($AI60="",0,0)</f>
        <v>0</v>
      </c>
      <c r="AG60" s="123">
        <f t="shared" si="69"/>
        <v>8</v>
      </c>
      <c r="AH60" s="141" t="str">
        <f t="shared" si="68"/>
        <v>Mt Dew</v>
      </c>
      <c r="AI60" s="124">
        <f>+AO49</f>
        <v>2</v>
      </c>
      <c r="AJ60" s="124">
        <f>+AY49</f>
        <v>2.3333333333333335</v>
      </c>
      <c r="AK60" s="124">
        <f>+BH49</f>
        <v>2.1666666666666665</v>
      </c>
      <c r="AL60" s="124">
        <f>+BP49</f>
        <v>1.6666666666666667</v>
      </c>
      <c r="AM60" s="124">
        <f>+BW49</f>
        <v>3</v>
      </c>
      <c r="AN60" s="124">
        <f>+CC49</f>
        <v>2.5833333333333335</v>
      </c>
      <c r="AO60" s="124">
        <f>+CH49</f>
        <v>3.3333333333333335</v>
      </c>
      <c r="AP60" s="124">
        <v>0</v>
      </c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42"/>
    </row>
    <row r="61" spans="4:101" ht="15.75" thickBot="1" x14ac:dyDescent="0.3">
      <c r="E61" s="183" t="s">
        <v>64</v>
      </c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5"/>
      <c r="AD61" s="124">
        <f>IF($AI61="",0,0)</f>
        <v>0</v>
      </c>
      <c r="AE61" s="124">
        <f>IF($AI61="",0,+$AI61)</f>
        <v>2.6666666666666665</v>
      </c>
      <c r="AG61" s="123">
        <f t="shared" si="69"/>
        <v>9</v>
      </c>
      <c r="AH61" s="141" t="str">
        <f t="shared" si="68"/>
        <v>Dr Pepper</v>
      </c>
      <c r="AI61" s="124">
        <f>+AP49</f>
        <v>2.6666666666666665</v>
      </c>
      <c r="AJ61" s="124">
        <f>+AZ49</f>
        <v>3.5</v>
      </c>
      <c r="AK61" s="124">
        <f>+BI49</f>
        <v>3.6666666666666665</v>
      </c>
      <c r="AL61" s="124">
        <f>+BQ49</f>
        <v>3</v>
      </c>
      <c r="AM61" s="124">
        <f>+BX49</f>
        <v>1.8333333333333333</v>
      </c>
      <c r="AN61" s="124">
        <f>+CD49</f>
        <v>2.5833333333333335</v>
      </c>
      <c r="AO61" s="124">
        <f>+CI49</f>
        <v>3.6666666666666665</v>
      </c>
      <c r="AP61" s="124">
        <f>+CM49</f>
        <v>2.5</v>
      </c>
      <c r="AQ61" s="124">
        <v>0</v>
      </c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42"/>
    </row>
    <row r="62" spans="4:101" x14ac:dyDescent="0.25">
      <c r="AD62" s="124">
        <f>IF($AI62="",0,+$AI62)</f>
        <v>2.3333333333333335</v>
      </c>
      <c r="AE62" s="124">
        <f>IF($AI62="",0,0)</f>
        <v>0</v>
      </c>
      <c r="AG62" s="123">
        <f t="shared" si="69"/>
        <v>10</v>
      </c>
      <c r="AH62" s="141" t="str">
        <f t="shared" si="68"/>
        <v>Diet Coke</v>
      </c>
      <c r="AI62" s="124">
        <f>+AQ49</f>
        <v>2.3333333333333335</v>
      </c>
      <c r="AJ62" s="124">
        <f>+BA49</f>
        <v>2.8333333333333335</v>
      </c>
      <c r="AK62" s="124">
        <f>+BJ49</f>
        <v>3.8333333333333335</v>
      </c>
      <c r="AL62" s="124">
        <f>+BR49</f>
        <v>3.3333333333333335</v>
      </c>
      <c r="AM62" s="124">
        <f>+BY49</f>
        <v>2</v>
      </c>
      <c r="AN62" s="124">
        <f>+CE49</f>
        <v>2.5833333333333335</v>
      </c>
      <c r="AO62" s="124">
        <f>+CJ49</f>
        <v>3.5</v>
      </c>
      <c r="AP62" s="124">
        <f>+CN49</f>
        <v>3</v>
      </c>
      <c r="AQ62" s="124">
        <f>+CQ49</f>
        <v>1.8333333333333333</v>
      </c>
      <c r="AR62" s="124">
        <v>0</v>
      </c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42"/>
    </row>
    <row r="63" spans="4:101" x14ac:dyDescent="0.25">
      <c r="AD63" s="124">
        <f>IF($AI63="",0,0)</f>
        <v>0</v>
      </c>
      <c r="AE63" s="124">
        <f>IF($AI63="",0,+$AI63)</f>
        <v>2</v>
      </c>
      <c r="AG63" s="123">
        <f t="shared" si="69"/>
        <v>11</v>
      </c>
      <c r="AH63" s="141" t="str">
        <f t="shared" si="68"/>
        <v>Pepsi Next</v>
      </c>
      <c r="AI63" s="124">
        <f>+AR49</f>
        <v>2</v>
      </c>
      <c r="AJ63" s="124">
        <f>+BB49</f>
        <v>2</v>
      </c>
      <c r="AK63" s="124">
        <f>+BK49</f>
        <v>2.6666666666666665</v>
      </c>
      <c r="AL63" s="124">
        <f>+BS49</f>
        <v>2</v>
      </c>
      <c r="AM63" s="124">
        <f>+BZ49</f>
        <v>2.1666666666666665</v>
      </c>
      <c r="AN63" s="124">
        <f>+CF49</f>
        <v>1.5833333333333333</v>
      </c>
      <c r="AO63" s="124">
        <f>+CK49</f>
        <v>3.6666666666666665</v>
      </c>
      <c r="AP63" s="124">
        <f>+CO49</f>
        <v>2.1666666666666665</v>
      </c>
      <c r="AQ63" s="124">
        <f>+CR49</f>
        <v>2.6666666666666665</v>
      </c>
      <c r="AR63" s="124">
        <f>+CT49</f>
        <v>2.6666666666666665</v>
      </c>
      <c r="AS63" s="124">
        <v>0</v>
      </c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42"/>
    </row>
    <row r="64" spans="4:101" x14ac:dyDescent="0.25">
      <c r="AD64" s="124">
        <f>IF($AI64="",0,+$AI64)</f>
        <v>2.4166666666666665</v>
      </c>
      <c r="AE64" s="124">
        <f>IF($AI64="",0,0)</f>
        <v>0</v>
      </c>
      <c r="AG64" s="123">
        <f t="shared" si="69"/>
        <v>12</v>
      </c>
      <c r="AH64" s="141" t="str">
        <f t="shared" si="68"/>
        <v>Lift</v>
      </c>
      <c r="AI64" s="124">
        <f>+AS49</f>
        <v>2.4166666666666665</v>
      </c>
      <c r="AJ64" s="124">
        <f>+BC49</f>
        <v>2.4166666666666665</v>
      </c>
      <c r="AK64" s="124">
        <f>+BL49</f>
        <v>1.4166666666666667</v>
      </c>
      <c r="AL64" s="124">
        <f>+BT49</f>
        <v>1.5833333333333333</v>
      </c>
      <c r="AM64" s="124">
        <f>+CA49</f>
        <v>3.75</v>
      </c>
      <c r="AN64" s="124">
        <f>+CG49</f>
        <v>3.5</v>
      </c>
      <c r="AO64" s="124">
        <f>+CL49</f>
        <v>3.75</v>
      </c>
      <c r="AP64" s="124">
        <f>+CP49</f>
        <v>1.4166666666666667</v>
      </c>
      <c r="AQ64" s="124">
        <f>+CS49</f>
        <v>3.25</v>
      </c>
      <c r="AR64" s="124">
        <f>+CU49</f>
        <v>3.9166666666666665</v>
      </c>
      <c r="AS64" s="124">
        <f>+CV49</f>
        <v>2.25</v>
      </c>
      <c r="AT64" s="124">
        <v>0</v>
      </c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42"/>
    </row>
    <row r="65" spans="4:60" x14ac:dyDescent="0.25">
      <c r="T65" s="26"/>
      <c r="U65" s="4"/>
      <c r="V65" s="65"/>
      <c r="W65" s="65"/>
      <c r="X65" s="66"/>
      <c r="Y65" s="66"/>
      <c r="Z65" s="143"/>
      <c r="AA65" s="143"/>
      <c r="AD65" s="124">
        <f>IF($AI65="",0,0)</f>
        <v>0</v>
      </c>
      <c r="AE65" s="124">
        <f>IF($AI65="",0,+$AI65)</f>
        <v>2.1178359683794463</v>
      </c>
      <c r="AG65" s="123">
        <f t="shared" si="69"/>
        <v>13</v>
      </c>
      <c r="AH65" s="123" t="str">
        <f>+IF(E16="","",E16)</f>
        <v>Sweet</v>
      </c>
      <c r="AI65" s="124">
        <f>+AH253</f>
        <v>2.1178359683794463</v>
      </c>
      <c r="AJ65" s="124">
        <f t="shared" ref="AJ65:AT65" si="70">+AI253</f>
        <v>0.5</v>
      </c>
      <c r="AK65" s="124">
        <f t="shared" si="70"/>
        <v>1.039278656126482</v>
      </c>
      <c r="AL65" s="124">
        <f t="shared" si="70"/>
        <v>3.1963932806324102</v>
      </c>
      <c r="AM65" s="124">
        <f t="shared" si="70"/>
        <v>3.7356719367588926</v>
      </c>
      <c r="AN65" s="124">
        <f t="shared" si="70"/>
        <v>2.6571146245059283</v>
      </c>
      <c r="AO65" s="124">
        <f t="shared" si="70"/>
        <v>4.274950592885375</v>
      </c>
      <c r="AP65" s="124">
        <f t="shared" si="70"/>
        <v>1.039278656126482</v>
      </c>
      <c r="AQ65" s="124">
        <f t="shared" si="70"/>
        <v>4.274950592885375</v>
      </c>
      <c r="AR65" s="124">
        <f t="shared" si="70"/>
        <v>3.7356719367588926</v>
      </c>
      <c r="AS65" s="124">
        <f t="shared" si="70"/>
        <v>2.1178359683794463</v>
      </c>
      <c r="AT65" s="124">
        <f t="shared" si="70"/>
        <v>1.039278656126482</v>
      </c>
      <c r="AU65" s="124">
        <v>0</v>
      </c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42"/>
    </row>
    <row r="66" spans="4:60" x14ac:dyDescent="0.25">
      <c r="T66" s="26"/>
      <c r="U66" s="4"/>
      <c r="V66" s="65"/>
      <c r="W66" s="65"/>
      <c r="X66" s="66"/>
      <c r="Y66" s="66"/>
      <c r="Z66" s="143"/>
      <c r="AA66" s="143"/>
      <c r="AD66" s="124">
        <f>IF($AI66="",0,+$AI66)</f>
        <v>2.6571146245059283</v>
      </c>
      <c r="AE66" s="124">
        <f>IF($AI66="",0,0)</f>
        <v>0</v>
      </c>
      <c r="AG66" s="123">
        <f t="shared" si="69"/>
        <v>14</v>
      </c>
      <c r="AH66" s="123" t="str">
        <f>+IF(F16="","",F16)</f>
        <v>For Kids</v>
      </c>
      <c r="AI66" s="124">
        <f t="shared" ref="AI66:AT76" si="71">+AH254</f>
        <v>2.6571146245059283</v>
      </c>
      <c r="AJ66" s="124">
        <f t="shared" si="71"/>
        <v>2.1178359683794463</v>
      </c>
      <c r="AK66" s="124">
        <f t="shared" si="71"/>
        <v>0.5</v>
      </c>
      <c r="AL66" s="124">
        <f t="shared" si="71"/>
        <v>3.1963932806324102</v>
      </c>
      <c r="AM66" s="124">
        <f t="shared" si="71"/>
        <v>4.274950592885375</v>
      </c>
      <c r="AN66" s="124">
        <f t="shared" si="71"/>
        <v>3.1963932806324102</v>
      </c>
      <c r="AO66" s="124">
        <f t="shared" si="71"/>
        <v>2.6571146245059283</v>
      </c>
      <c r="AP66" s="124">
        <f t="shared" si="71"/>
        <v>3.1963932806324102</v>
      </c>
      <c r="AQ66" s="124">
        <f t="shared" si="71"/>
        <v>4.8142292490118566</v>
      </c>
      <c r="AR66" s="124">
        <f t="shared" si="71"/>
        <v>4.274950592885375</v>
      </c>
      <c r="AS66" s="124">
        <f t="shared" si="71"/>
        <v>2.1178359683794463</v>
      </c>
      <c r="AT66" s="124">
        <f t="shared" si="71"/>
        <v>2.1178359683794463</v>
      </c>
      <c r="AU66" s="124">
        <f>+AI30</f>
        <v>1.5</v>
      </c>
      <c r="AV66" s="124">
        <v>0</v>
      </c>
      <c r="AW66" s="124"/>
      <c r="AX66" s="124"/>
      <c r="AY66" s="124"/>
      <c r="AZ66" s="124"/>
      <c r="BA66" s="124"/>
      <c r="BB66" s="124"/>
      <c r="BC66" s="124"/>
      <c r="BD66" s="124"/>
      <c r="BE66" s="124"/>
      <c r="BF66" s="142"/>
    </row>
    <row r="67" spans="4:60" x14ac:dyDescent="0.25">
      <c r="T67" s="26"/>
      <c r="U67" s="4"/>
      <c r="V67" s="65"/>
      <c r="W67" s="65"/>
      <c r="X67" s="66"/>
      <c r="Y67" s="66"/>
      <c r="Z67" s="143"/>
      <c r="AA67" s="143"/>
      <c r="AD67" s="124">
        <f>IF($AI67="",0,0)</f>
        <v>0</v>
      </c>
      <c r="AE67" s="124">
        <f>IF($AI67="",0,+$AI67)</f>
        <v>1.5785573122529641</v>
      </c>
      <c r="AG67" s="123">
        <f t="shared" si="69"/>
        <v>15</v>
      </c>
      <c r="AH67" s="123" t="str">
        <f>+IF(G16="","",G16)</f>
        <v>High caffeine</v>
      </c>
      <c r="AI67" s="124">
        <f t="shared" si="71"/>
        <v>1.5785573122529641</v>
      </c>
      <c r="AJ67" s="124">
        <f t="shared" si="71"/>
        <v>1.5785573122529641</v>
      </c>
      <c r="AK67" s="124">
        <f t="shared" si="71"/>
        <v>4.274950592885375</v>
      </c>
      <c r="AL67" s="124">
        <f t="shared" si="71"/>
        <v>4.8142292490118566</v>
      </c>
      <c r="AM67" s="124">
        <f t="shared" si="71"/>
        <v>0.5</v>
      </c>
      <c r="AN67" s="124">
        <f t="shared" si="71"/>
        <v>1.5785573122529641</v>
      </c>
      <c r="AO67" s="124">
        <f t="shared" si="71"/>
        <v>4.8142292490118566</v>
      </c>
      <c r="AP67" s="124">
        <f t="shared" si="71"/>
        <v>2.1178359683794463</v>
      </c>
      <c r="AQ67" s="124">
        <f t="shared" si="71"/>
        <v>2.6571146245059283</v>
      </c>
      <c r="AR67" s="124">
        <f t="shared" si="71"/>
        <v>1.5785573122529641</v>
      </c>
      <c r="AS67" s="124">
        <f t="shared" si="71"/>
        <v>1.039278656126482</v>
      </c>
      <c r="AT67" s="124">
        <f t="shared" si="71"/>
        <v>4.274950592885375</v>
      </c>
      <c r="AU67" s="124">
        <f>+AJ30</f>
        <v>3.1666666666666665</v>
      </c>
      <c r="AV67" s="124">
        <f>+AT30</f>
        <v>3.6666666666666665</v>
      </c>
      <c r="AW67" s="124">
        <v>0</v>
      </c>
      <c r="AX67" s="124"/>
      <c r="AY67" s="124"/>
      <c r="AZ67" s="124"/>
      <c r="BA67" s="124"/>
      <c r="BB67" s="124"/>
      <c r="BC67" s="124"/>
      <c r="BD67" s="124"/>
      <c r="BE67" s="124"/>
      <c r="BF67" s="142"/>
    </row>
    <row r="68" spans="4:60" ht="15.75" thickBot="1" x14ac:dyDescent="0.3">
      <c r="T68" s="26"/>
      <c r="U68" s="4"/>
      <c r="V68" s="65"/>
      <c r="W68" s="65"/>
      <c r="X68" s="66"/>
      <c r="Y68" s="66"/>
      <c r="Z68" s="143"/>
      <c r="AA68" s="143"/>
      <c r="AD68" s="124">
        <f>IF($AI68="",0,+$AI68)</f>
        <v>2.6571146245059283</v>
      </c>
      <c r="AE68" s="124">
        <f>IF($AI68="",0,0)</f>
        <v>0</v>
      </c>
      <c r="AG68" s="123">
        <f t="shared" si="69"/>
        <v>16</v>
      </c>
      <c r="AH68" s="123" t="str">
        <f>+IF(H16="","",H16)</f>
        <v>Modern</v>
      </c>
      <c r="AI68" s="124">
        <f t="shared" si="71"/>
        <v>2.6571146245059283</v>
      </c>
      <c r="AJ68" s="124">
        <f t="shared" si="71"/>
        <v>1.5785573122529641</v>
      </c>
      <c r="AK68" s="124">
        <f t="shared" si="71"/>
        <v>3.7356719367588926</v>
      </c>
      <c r="AL68" s="124">
        <f t="shared" si="71"/>
        <v>2.1178359683794463</v>
      </c>
      <c r="AM68" s="124">
        <f t="shared" si="71"/>
        <v>2.1178359683794463</v>
      </c>
      <c r="AN68" s="124">
        <f t="shared" si="71"/>
        <v>1.039278656126482</v>
      </c>
      <c r="AO68" s="124">
        <f t="shared" si="71"/>
        <v>4.274950592885375</v>
      </c>
      <c r="AP68" s="124">
        <f t="shared" si="71"/>
        <v>3.7356719367588926</v>
      </c>
      <c r="AQ68" s="124">
        <f t="shared" si="71"/>
        <v>3.1963932806324102</v>
      </c>
      <c r="AR68" s="124">
        <f t="shared" si="71"/>
        <v>3.1963932806324102</v>
      </c>
      <c r="AS68" s="124">
        <f t="shared" si="71"/>
        <v>1.039278656126482</v>
      </c>
      <c r="AT68" s="124">
        <f t="shared" si="71"/>
        <v>2.1178359683794463</v>
      </c>
      <c r="AU68" s="124">
        <f>+AK30</f>
        <v>2.3333333333333335</v>
      </c>
      <c r="AV68" s="124">
        <f>+AU30</f>
        <v>2.3333333333333335</v>
      </c>
      <c r="AW68" s="124">
        <f>+BD30</f>
        <v>2</v>
      </c>
      <c r="AX68" s="124">
        <v>0</v>
      </c>
      <c r="AY68" s="124"/>
      <c r="AZ68" s="124"/>
      <c r="BA68" s="124"/>
      <c r="BB68" s="124"/>
      <c r="BC68" s="124"/>
      <c r="BD68" s="124"/>
      <c r="BE68" s="124"/>
      <c r="BF68" s="142"/>
    </row>
    <row r="69" spans="4:60" ht="19.5" thickBot="1" x14ac:dyDescent="0.35">
      <c r="D69" s="10" t="s">
        <v>62</v>
      </c>
      <c r="T69" s="26"/>
      <c r="U69" s="4"/>
      <c r="V69" s="65"/>
      <c r="W69" s="65"/>
      <c r="X69" s="66"/>
      <c r="Y69" s="66"/>
      <c r="Z69" s="143"/>
      <c r="AA69" s="143"/>
      <c r="AD69" s="124">
        <f>IF($AI69="",0,0)</f>
        <v>0</v>
      </c>
      <c r="AE69" s="124">
        <f>IF($AI69="",0,+$AI69)</f>
        <v>3.7356719367588926</v>
      </c>
      <c r="AG69" s="123">
        <f t="shared" si="69"/>
        <v>17</v>
      </c>
      <c r="AH69" s="123" t="str">
        <f>+IF(I16="","",I16)</f>
        <v>Low in sugar</v>
      </c>
      <c r="AI69" s="124">
        <f t="shared" si="71"/>
        <v>3.7356719367588926</v>
      </c>
      <c r="AJ69" s="124">
        <f t="shared" si="71"/>
        <v>4.8142292490118566</v>
      </c>
      <c r="AK69" s="124">
        <f t="shared" si="71"/>
        <v>4.8142292490118566</v>
      </c>
      <c r="AL69" s="124">
        <f t="shared" si="71"/>
        <v>2.1178359683794463</v>
      </c>
      <c r="AM69" s="124">
        <f t="shared" si="71"/>
        <v>1.5785573122529641</v>
      </c>
      <c r="AN69" s="124">
        <f t="shared" si="71"/>
        <v>0.5</v>
      </c>
      <c r="AO69" s="124">
        <f t="shared" si="71"/>
        <v>0.5</v>
      </c>
      <c r="AP69" s="124">
        <f t="shared" si="71"/>
        <v>3.1963932806324102</v>
      </c>
      <c r="AQ69" s="124">
        <f t="shared" si="71"/>
        <v>3.7356719367588926</v>
      </c>
      <c r="AR69" s="124">
        <f t="shared" si="71"/>
        <v>4.274950592885375</v>
      </c>
      <c r="AS69" s="124">
        <f t="shared" si="71"/>
        <v>2.1178359683794463</v>
      </c>
      <c r="AT69" s="124">
        <f t="shared" si="71"/>
        <v>3.7356719367588926</v>
      </c>
      <c r="AU69" s="124">
        <f>+AL30</f>
        <v>3.8333333333333335</v>
      </c>
      <c r="AV69" s="124">
        <f>+AV30</f>
        <v>3</v>
      </c>
      <c r="AW69" s="124">
        <f>+BE30</f>
        <v>3.3333333333333335</v>
      </c>
      <c r="AX69" s="124">
        <f>+BM30</f>
        <v>2.3333333333333335</v>
      </c>
      <c r="AY69" s="124">
        <v>0</v>
      </c>
      <c r="AZ69" s="124"/>
      <c r="BA69" s="124"/>
      <c r="BB69" s="124"/>
      <c r="BC69" s="124"/>
      <c r="BD69" s="124"/>
      <c r="BE69" s="124"/>
      <c r="BF69" s="142"/>
    </row>
    <row r="70" spans="4:60" x14ac:dyDescent="0.25">
      <c r="T70" s="26"/>
      <c r="U70" s="4"/>
      <c r="V70" s="65"/>
      <c r="W70" s="65"/>
      <c r="X70" s="66"/>
      <c r="Y70" s="66"/>
      <c r="Z70" s="143"/>
      <c r="AA70" s="143"/>
      <c r="AD70" s="124">
        <f>IF($AI70="",0,+$AI70)</f>
        <v>0.5</v>
      </c>
      <c r="AE70" s="124">
        <f>IF($AI70="",0,0)</f>
        <v>0</v>
      </c>
      <c r="AG70" s="123">
        <f t="shared" si="69"/>
        <v>18</v>
      </c>
      <c r="AH70" s="123" t="str">
        <f>+IF(J16="","",J16)</f>
        <v>Trusted</v>
      </c>
      <c r="AI70" s="124">
        <f t="shared" si="71"/>
        <v>0.5</v>
      </c>
      <c r="AJ70" s="124">
        <f t="shared" si="71"/>
        <v>1.5785573122529641</v>
      </c>
      <c r="AK70" s="124">
        <f t="shared" si="71"/>
        <v>2.6571146245059283</v>
      </c>
      <c r="AL70" s="124">
        <f t="shared" si="71"/>
        <v>2.6571146245059283</v>
      </c>
      <c r="AM70" s="124">
        <f t="shared" si="71"/>
        <v>3.7356719367588926</v>
      </c>
      <c r="AN70" s="124">
        <f t="shared" si="71"/>
        <v>2.6571146245059283</v>
      </c>
      <c r="AO70" s="124">
        <f t="shared" si="71"/>
        <v>0.5</v>
      </c>
      <c r="AP70" s="124">
        <f t="shared" si="71"/>
        <v>2.6571146245059283</v>
      </c>
      <c r="AQ70" s="124">
        <f t="shared" si="71"/>
        <v>3.1963932806324102</v>
      </c>
      <c r="AR70" s="124">
        <f t="shared" si="71"/>
        <v>1.5785573122529641</v>
      </c>
      <c r="AS70" s="124">
        <f t="shared" si="71"/>
        <v>2.6571146245059283</v>
      </c>
      <c r="AT70" s="124">
        <f t="shared" si="71"/>
        <v>3.1963932806324102</v>
      </c>
      <c r="AU70" s="124">
        <f>+AM30</f>
        <v>2.5</v>
      </c>
      <c r="AV70" s="124">
        <f>+AW30</f>
        <v>2.3333333333333335</v>
      </c>
      <c r="AW70" s="124">
        <f>+BF30</f>
        <v>2.6666666666666665</v>
      </c>
      <c r="AX70" s="124">
        <f>+BN30</f>
        <v>2.5</v>
      </c>
      <c r="AY70" s="124">
        <f>+BU30</f>
        <v>2.8333333333333335</v>
      </c>
      <c r="AZ70" s="124">
        <v>0</v>
      </c>
      <c r="BA70" s="124"/>
      <c r="BB70" s="124"/>
      <c r="BC70" s="124"/>
      <c r="BD70" s="124"/>
      <c r="BE70" s="124"/>
      <c r="BF70" s="142"/>
    </row>
    <row r="71" spans="4:60" x14ac:dyDescent="0.25">
      <c r="T71" s="26"/>
      <c r="U71" s="4"/>
      <c r="V71" s="65"/>
      <c r="W71" s="65"/>
      <c r="X71" s="66"/>
      <c r="Y71" s="66"/>
      <c r="Z71" s="143"/>
      <c r="AA71" s="143"/>
      <c r="AD71" s="124">
        <f>IF($AI71="",0,0)</f>
        <v>0</v>
      </c>
      <c r="AE71" s="124">
        <f>IF($AI71="",0,+$AI71)</f>
        <v>4.8142292490118566</v>
      </c>
      <c r="AG71" s="123">
        <f t="shared" si="69"/>
        <v>19</v>
      </c>
      <c r="AH71" s="123" t="str">
        <f>+IF(K16="","",K16)</f>
        <v>Clear</v>
      </c>
      <c r="AI71" s="124">
        <f t="shared" si="71"/>
        <v>4.8142292490118566</v>
      </c>
      <c r="AJ71" s="124">
        <f t="shared" si="71"/>
        <v>4.8142292490118566</v>
      </c>
      <c r="AK71" s="124">
        <f t="shared" si="71"/>
        <v>3.1963932806324102</v>
      </c>
      <c r="AL71" s="124">
        <f t="shared" si="71"/>
        <v>1.5785573122529641</v>
      </c>
      <c r="AM71" s="124">
        <f t="shared" si="71"/>
        <v>4.274950592885375</v>
      </c>
      <c r="AN71" s="124">
        <f t="shared" si="71"/>
        <v>4.274950592885375</v>
      </c>
      <c r="AO71" s="124">
        <f t="shared" si="71"/>
        <v>0.5</v>
      </c>
      <c r="AP71" s="124">
        <f t="shared" si="71"/>
        <v>2.1178359683794463</v>
      </c>
      <c r="AQ71" s="124">
        <f t="shared" si="71"/>
        <v>3.7356719367588926</v>
      </c>
      <c r="AR71" s="124">
        <f t="shared" si="71"/>
        <v>3.7356719367588926</v>
      </c>
      <c r="AS71" s="124">
        <f t="shared" si="71"/>
        <v>3.7356719367588926</v>
      </c>
      <c r="AT71" s="124">
        <f t="shared" si="71"/>
        <v>2.1178359683794463</v>
      </c>
      <c r="AU71" s="124">
        <f>+AN30</f>
        <v>3.25</v>
      </c>
      <c r="AV71" s="124">
        <f>+AX30</f>
        <v>2.5833333333333335</v>
      </c>
      <c r="AW71" s="124">
        <f>+BG30</f>
        <v>4.583333333333333</v>
      </c>
      <c r="AX71" s="124">
        <f>+BO30</f>
        <v>3.25</v>
      </c>
      <c r="AY71" s="124">
        <f>+BV30</f>
        <v>2.25</v>
      </c>
      <c r="AZ71" s="124">
        <f>+CB30</f>
        <v>2.5833333333333335</v>
      </c>
      <c r="BA71" s="124">
        <v>0</v>
      </c>
      <c r="BB71" s="124"/>
      <c r="BC71" s="124"/>
      <c r="BD71" s="124"/>
      <c r="BE71" s="124"/>
      <c r="BF71" s="142"/>
    </row>
    <row r="72" spans="4:60" x14ac:dyDescent="0.25">
      <c r="T72" s="26"/>
      <c r="U72" s="4"/>
      <c r="V72" s="65"/>
      <c r="W72" s="65"/>
      <c r="X72" s="66"/>
      <c r="Y72" s="66"/>
      <c r="Z72" s="143"/>
      <c r="AA72" s="143"/>
      <c r="AD72" s="124">
        <f>IF($AI72="",0,+$AI72)</f>
        <v>2.6571146245059283</v>
      </c>
      <c r="AE72" s="124">
        <f>IF($AI72="",0,0)</f>
        <v>0</v>
      </c>
      <c r="AG72" s="123">
        <f t="shared" si="69"/>
        <v>20</v>
      </c>
      <c r="AH72" s="123" t="str">
        <f>+IF(L16="","",L16)</f>
        <v>Tangy</v>
      </c>
      <c r="AI72" s="124">
        <f t="shared" si="71"/>
        <v>2.6571146245059283</v>
      </c>
      <c r="AJ72" s="124">
        <f t="shared" si="71"/>
        <v>2.6571146245059283</v>
      </c>
      <c r="AK72" s="124">
        <f t="shared" si="71"/>
        <v>1.5785573122529641</v>
      </c>
      <c r="AL72" s="124">
        <f t="shared" si="71"/>
        <v>1.039278656126482</v>
      </c>
      <c r="AM72" s="124">
        <f t="shared" si="71"/>
        <v>2.6571146245059283</v>
      </c>
      <c r="AN72" s="124">
        <f t="shared" si="71"/>
        <v>3.1963932806324102</v>
      </c>
      <c r="AO72" s="124">
        <f t="shared" si="71"/>
        <v>3.7356719367588926</v>
      </c>
      <c r="AP72" s="124">
        <f t="shared" si="71"/>
        <v>0.5</v>
      </c>
      <c r="AQ72" s="124">
        <f t="shared" si="71"/>
        <v>2.1178359683794463</v>
      </c>
      <c r="AR72" s="124">
        <f t="shared" si="71"/>
        <v>2.6571146245059283</v>
      </c>
      <c r="AS72" s="124">
        <f t="shared" si="71"/>
        <v>2.1178359683794463</v>
      </c>
      <c r="AT72" s="124">
        <f t="shared" si="71"/>
        <v>0.5</v>
      </c>
      <c r="AU72" s="124">
        <f>+AO30</f>
        <v>1.8333333333333333</v>
      </c>
      <c r="AV72" s="124">
        <f>+AY30</f>
        <v>2.3333333333333335</v>
      </c>
      <c r="AW72" s="124">
        <f>+BH30</f>
        <v>3.3333333333333335</v>
      </c>
      <c r="AX72" s="124">
        <f>+BP30</f>
        <v>2.3333333333333335</v>
      </c>
      <c r="AY72" s="124">
        <f>+BW30</f>
        <v>3.6666666666666665</v>
      </c>
      <c r="AZ72" s="124">
        <f>+CC30</f>
        <v>2.8333333333333335</v>
      </c>
      <c r="BA72" s="124">
        <f>+CH30</f>
        <v>3.0833333333333335</v>
      </c>
      <c r="BB72" s="124">
        <v>0</v>
      </c>
      <c r="BC72" s="124"/>
      <c r="BD72" s="124"/>
      <c r="BE72" s="124"/>
      <c r="BF72" s="142"/>
    </row>
    <row r="73" spans="4:60" ht="15.75" thickBot="1" x14ac:dyDescent="0.3">
      <c r="AD73" s="124">
        <f>IF($AI73="",0,0)</f>
        <v>0</v>
      </c>
      <c r="AE73" s="124">
        <f>IF($AI73="",0,+$AI73)</f>
        <v>1.5785573122529641</v>
      </c>
      <c r="AG73" s="123">
        <f t="shared" si="69"/>
        <v>21</v>
      </c>
      <c r="AH73" s="123" t="str">
        <f>+IF(M16="","",M16)</f>
        <v>Adult</v>
      </c>
      <c r="AI73" s="124">
        <f t="shared" si="71"/>
        <v>1.5785573122529641</v>
      </c>
      <c r="AJ73" s="124">
        <f t="shared" si="71"/>
        <v>2.1178359683794463</v>
      </c>
      <c r="AK73" s="124">
        <f t="shared" si="71"/>
        <v>4.274950592885375</v>
      </c>
      <c r="AL73" s="124">
        <f t="shared" si="71"/>
        <v>2.6571146245059283</v>
      </c>
      <c r="AM73" s="124">
        <f t="shared" si="71"/>
        <v>2.1178359683794463</v>
      </c>
      <c r="AN73" s="124">
        <f t="shared" si="71"/>
        <v>2.1178359683794463</v>
      </c>
      <c r="AO73" s="124">
        <f t="shared" si="71"/>
        <v>2.6571146245059283</v>
      </c>
      <c r="AP73" s="124">
        <f t="shared" si="71"/>
        <v>2.1178359683794463</v>
      </c>
      <c r="AQ73" s="124">
        <f t="shared" si="71"/>
        <v>1.039278656126482</v>
      </c>
      <c r="AR73" s="124">
        <f t="shared" si="71"/>
        <v>1.039278656126482</v>
      </c>
      <c r="AS73" s="124">
        <f t="shared" si="71"/>
        <v>3.1963932806324102</v>
      </c>
      <c r="AT73" s="124">
        <f t="shared" si="71"/>
        <v>4.274950592885375</v>
      </c>
      <c r="AU73" s="124">
        <f>+AP30</f>
        <v>3.25</v>
      </c>
      <c r="AV73" s="124">
        <f>+AZ30</f>
        <v>3.0833333333333335</v>
      </c>
      <c r="AW73" s="124">
        <f>+BI30</f>
        <v>1.75</v>
      </c>
      <c r="AX73" s="124">
        <f>+BQ30</f>
        <v>2.4166666666666665</v>
      </c>
      <c r="AY73" s="124">
        <f>+BX30</f>
        <v>2.9166666666666665</v>
      </c>
      <c r="AZ73" s="124">
        <f>+CD30</f>
        <v>1.9166666666666667</v>
      </c>
      <c r="BA73" s="124">
        <f>+CI30</f>
        <v>3.5</v>
      </c>
      <c r="BB73" s="124">
        <f>+CM30</f>
        <v>2.75</v>
      </c>
      <c r="BC73" s="124">
        <v>0</v>
      </c>
      <c r="BD73" s="124"/>
      <c r="BE73" s="124"/>
      <c r="BF73" s="142"/>
    </row>
    <row r="74" spans="4:60" ht="15.75" thickBot="1" x14ac:dyDescent="0.3">
      <c r="E74" s="170" t="s">
        <v>28</v>
      </c>
      <c r="F74" s="171"/>
      <c r="G74" s="171"/>
      <c r="H74" s="171"/>
      <c r="I74" s="172"/>
      <c r="AD74" s="124">
        <f>IF($AI74="",0,+$AI74)</f>
        <v>4.274950592885375</v>
      </c>
      <c r="AE74" s="124">
        <f>IF($AI74="",0,0)</f>
        <v>0</v>
      </c>
      <c r="AG74" s="123">
        <f t="shared" si="69"/>
        <v>22</v>
      </c>
      <c r="AH74" s="123" t="str">
        <f>+IF(N16="","",N16)</f>
        <v>Bitter</v>
      </c>
      <c r="AI74" s="124">
        <f t="shared" si="71"/>
        <v>4.274950592885375</v>
      </c>
      <c r="AJ74" s="124">
        <f t="shared" si="71"/>
        <v>4.8142292490118566</v>
      </c>
      <c r="AK74" s="124">
        <f t="shared" si="71"/>
        <v>4.8142292490118566</v>
      </c>
      <c r="AL74" s="124">
        <f t="shared" si="71"/>
        <v>4.274950592885375</v>
      </c>
      <c r="AM74" s="124">
        <f t="shared" si="71"/>
        <v>1.5785573122529641</v>
      </c>
      <c r="AN74" s="124">
        <f t="shared" si="71"/>
        <v>2.6571146245059283</v>
      </c>
      <c r="AO74" s="124">
        <f t="shared" si="71"/>
        <v>3.1963932806324102</v>
      </c>
      <c r="AP74" s="124">
        <f t="shared" si="71"/>
        <v>3.7356719367588926</v>
      </c>
      <c r="AQ74" s="124">
        <f t="shared" si="71"/>
        <v>0.5</v>
      </c>
      <c r="AR74" s="124">
        <f t="shared" si="71"/>
        <v>1.5785573122529641</v>
      </c>
      <c r="AS74" s="124">
        <f t="shared" si="71"/>
        <v>2.6571146245059283</v>
      </c>
      <c r="AT74" s="124">
        <f t="shared" si="71"/>
        <v>3.7356719367588926</v>
      </c>
      <c r="AU74" s="124">
        <f>+AQ30</f>
        <v>4.083333333333333</v>
      </c>
      <c r="AV74" s="124">
        <f>+BA30</f>
        <v>3.5833333333333335</v>
      </c>
      <c r="AW74" s="124">
        <f>+BJ30</f>
        <v>2.5833333333333335</v>
      </c>
      <c r="AX74" s="124">
        <f>+BR30</f>
        <v>2.9166666666666665</v>
      </c>
      <c r="AY74" s="124">
        <f>+BY30</f>
        <v>2.25</v>
      </c>
      <c r="AZ74" s="124">
        <f>+CE30</f>
        <v>3.0833333333333335</v>
      </c>
      <c r="BA74" s="124">
        <f>+CJ30</f>
        <v>3.3333333333333335</v>
      </c>
      <c r="BB74" s="124">
        <f>+CN30</f>
        <v>3.4166666666666665</v>
      </c>
      <c r="BC74" s="124">
        <f>+CQ30</f>
        <v>2</v>
      </c>
      <c r="BD74" s="124">
        <v>0</v>
      </c>
      <c r="BE74" s="124"/>
      <c r="BF74" s="142"/>
    </row>
    <row r="75" spans="4:60" x14ac:dyDescent="0.25">
      <c r="AD75" s="124">
        <f>IF($AI75="",0,0)</f>
        <v>0</v>
      </c>
      <c r="AE75" s="124">
        <f>IF($AI75="",0,+$AI75)</f>
        <v>2.6571146245059283</v>
      </c>
      <c r="AG75" s="123">
        <f t="shared" si="69"/>
        <v>23</v>
      </c>
      <c r="AH75" s="123" t="str">
        <f>+IF(O16="","",O16)</f>
        <v>Friendy</v>
      </c>
      <c r="AI75" s="124">
        <f t="shared" si="71"/>
        <v>2.6571146245059283</v>
      </c>
      <c r="AJ75" s="124">
        <f t="shared" si="71"/>
        <v>2.1178359683794463</v>
      </c>
      <c r="AK75" s="124">
        <f t="shared" si="71"/>
        <v>2.1178359683794463</v>
      </c>
      <c r="AL75" s="124">
        <f t="shared" si="71"/>
        <v>2.1178359683794463</v>
      </c>
      <c r="AM75" s="124">
        <f t="shared" si="71"/>
        <v>4.274950592885375</v>
      </c>
      <c r="AN75" s="124">
        <f t="shared" si="71"/>
        <v>4.274950592885375</v>
      </c>
      <c r="AO75" s="124">
        <f t="shared" si="71"/>
        <v>3.7356719367588926</v>
      </c>
      <c r="AP75" s="124">
        <f t="shared" si="71"/>
        <v>3.1963932806324102</v>
      </c>
      <c r="AQ75" s="124">
        <f t="shared" si="71"/>
        <v>4.274950592885375</v>
      </c>
      <c r="AR75" s="124">
        <f t="shared" si="71"/>
        <v>0.5</v>
      </c>
      <c r="AS75" s="124">
        <f t="shared" si="71"/>
        <v>2.1178359683794463</v>
      </c>
      <c r="AT75" s="124">
        <f t="shared" si="71"/>
        <v>2.6571146245059283</v>
      </c>
      <c r="AU75" s="124">
        <f>+AR30</f>
        <v>2.1666666666666665</v>
      </c>
      <c r="AV75" s="124">
        <f>+BB30</f>
        <v>1.5</v>
      </c>
      <c r="AW75" s="124">
        <f>+BK30</f>
        <v>3.1666666666666665</v>
      </c>
      <c r="AX75" s="124">
        <f>+BS30</f>
        <v>2.1666666666666665</v>
      </c>
      <c r="AY75" s="124">
        <f>+BZ30</f>
        <v>3.3333333333333335</v>
      </c>
      <c r="AZ75" s="124">
        <f>+CF30</f>
        <v>2</v>
      </c>
      <c r="BA75" s="124">
        <f>+CK30</f>
        <v>2.5833333333333335</v>
      </c>
      <c r="BB75" s="124">
        <f>+CO30</f>
        <v>2.1666666666666665</v>
      </c>
      <c r="BC75" s="124">
        <f>+CR30</f>
        <v>2.5833333333333335</v>
      </c>
      <c r="BD75" s="124">
        <f>+CT30</f>
        <v>3.25</v>
      </c>
      <c r="BE75" s="124">
        <v>0</v>
      </c>
      <c r="BF75" s="124"/>
    </row>
    <row r="76" spans="4:60" x14ac:dyDescent="0.25">
      <c r="AB76" s="124"/>
      <c r="AC76" s="124"/>
      <c r="AD76" s="124">
        <f>IF($AI76="",0,+$AI76)</f>
        <v>4.274950592885375</v>
      </c>
      <c r="AE76" s="124">
        <f>IF($AI76="",0,0)</f>
        <v>0</v>
      </c>
      <c r="AG76" s="123">
        <f t="shared" si="69"/>
        <v>24</v>
      </c>
      <c r="AH76" s="123" t="str">
        <f>+IF(P16="","",P16)</f>
        <v>For diets</v>
      </c>
      <c r="AI76" s="124">
        <f t="shared" si="71"/>
        <v>4.274950592885375</v>
      </c>
      <c r="AJ76" s="124">
        <f t="shared" si="71"/>
        <v>4.8142292490118566</v>
      </c>
      <c r="AK76" s="124">
        <f t="shared" si="71"/>
        <v>4.8142292490118566</v>
      </c>
      <c r="AL76" s="124">
        <f t="shared" si="71"/>
        <v>3.7356719367588926</v>
      </c>
      <c r="AM76" s="124">
        <f t="shared" si="71"/>
        <v>1.5785573122529641</v>
      </c>
      <c r="AN76" s="124">
        <f t="shared" si="71"/>
        <v>1.5785573122529641</v>
      </c>
      <c r="AO76" s="124">
        <f t="shared" si="71"/>
        <v>0.5</v>
      </c>
      <c r="AP76" s="124">
        <f t="shared" si="71"/>
        <v>3.7356719367588926</v>
      </c>
      <c r="AQ76" s="124">
        <f t="shared" si="71"/>
        <v>3.1963932806324102</v>
      </c>
      <c r="AR76" s="124">
        <f t="shared" si="71"/>
        <v>1.039278656126482</v>
      </c>
      <c r="AS76" s="124">
        <f t="shared" si="71"/>
        <v>3.1963932806324102</v>
      </c>
      <c r="AT76" s="124">
        <f t="shared" si="71"/>
        <v>4.274950592885375</v>
      </c>
      <c r="AU76" s="124">
        <f>+AS30</f>
        <v>4.416666666666667</v>
      </c>
      <c r="AV76" s="124">
        <f>+BC30</f>
        <v>3.75</v>
      </c>
      <c r="AW76" s="124">
        <f>+BL30</f>
        <v>2.75</v>
      </c>
      <c r="AX76" s="124">
        <f>+BT30</f>
        <v>2.9166666666666665</v>
      </c>
      <c r="AY76" s="124">
        <f>+CA30</f>
        <v>1.4166666666666667</v>
      </c>
      <c r="AZ76" s="124">
        <f>+CG30</f>
        <v>2.5833333333333335</v>
      </c>
      <c r="BA76" s="124">
        <f>+CL30</f>
        <v>2.6666666666666665</v>
      </c>
      <c r="BB76" s="124">
        <f>+CP30</f>
        <v>4.083333333333333</v>
      </c>
      <c r="BC76" s="124">
        <f>+CS30</f>
        <v>2.1666666666666665</v>
      </c>
      <c r="BD76" s="124">
        <f>+CU30</f>
        <v>1.3333333333333333</v>
      </c>
      <c r="BE76" s="124">
        <f>+CV30</f>
        <v>3.4166666666666665</v>
      </c>
      <c r="BF76" s="124">
        <f t="shared" ref="BF76" si="72">+BE250</f>
        <v>0</v>
      </c>
    </row>
    <row r="77" spans="4:60" x14ac:dyDescent="0.25">
      <c r="AB77" s="124"/>
      <c r="AE77" s="124"/>
      <c r="AI77" s="124">
        <f>SUM(AI53:AI76)</f>
        <v>60.003211462450587</v>
      </c>
      <c r="AJ77" s="124">
        <f t="shared" ref="AJ77:BE77" si="73">SUM(AJ53:AJ76)</f>
        <v>62.003211462450587</v>
      </c>
      <c r="AK77" s="124">
        <f t="shared" si="73"/>
        <v>66.650774044795781</v>
      </c>
      <c r="AL77" s="124">
        <f t="shared" si="73"/>
        <v>53.503211462450579</v>
      </c>
      <c r="AM77" s="124">
        <f t="shared" si="73"/>
        <v>49.757987483530954</v>
      </c>
      <c r="AN77" s="124">
        <f t="shared" si="73"/>
        <v>45.311594202898547</v>
      </c>
      <c r="AO77" s="124">
        <f t="shared" si="73"/>
        <v>49.262763504611328</v>
      </c>
      <c r="AP77" s="124">
        <f t="shared" si="73"/>
        <v>40.429430171277986</v>
      </c>
      <c r="AQ77" s="124">
        <f t="shared" si="73"/>
        <v>44.488883399209485</v>
      </c>
      <c r="AR77" s="124">
        <f t="shared" si="73"/>
        <v>35.77231554677207</v>
      </c>
      <c r="AS77" s="124">
        <f t="shared" si="73"/>
        <v>30.360424901185766</v>
      </c>
      <c r="AT77" s="124">
        <f t="shared" si="73"/>
        <v>34.042490118577071</v>
      </c>
      <c r="AU77" s="124">
        <f t="shared" si="73"/>
        <v>32.333333333333336</v>
      </c>
      <c r="AV77" s="124">
        <f t="shared" si="73"/>
        <v>28.166666666666664</v>
      </c>
      <c r="AW77" s="124">
        <f t="shared" si="73"/>
        <v>26.166666666666664</v>
      </c>
      <c r="AX77" s="124">
        <f t="shared" si="73"/>
        <v>20.833333333333336</v>
      </c>
      <c r="AY77" s="124">
        <f t="shared" si="73"/>
        <v>18.666666666666668</v>
      </c>
      <c r="AZ77" s="124">
        <f t="shared" si="73"/>
        <v>15.000000000000002</v>
      </c>
      <c r="BA77" s="124">
        <f t="shared" si="73"/>
        <v>15.166666666666668</v>
      </c>
      <c r="BB77" s="124">
        <f t="shared" si="73"/>
        <v>12.416666666666664</v>
      </c>
      <c r="BC77" s="124">
        <f t="shared" si="73"/>
        <v>6.75</v>
      </c>
      <c r="BD77" s="124">
        <f t="shared" si="73"/>
        <v>4.583333333333333</v>
      </c>
      <c r="BE77" s="124">
        <f t="shared" si="73"/>
        <v>3.4166666666666665</v>
      </c>
      <c r="BF77" s="124">
        <f t="shared" ref="BF77" si="74">SUM(BF53:BF76)</f>
        <v>0</v>
      </c>
    </row>
    <row r="79" spans="4:60" x14ac:dyDescent="0.25">
      <c r="AA79" s="144"/>
      <c r="AF79" s="145"/>
      <c r="AH79" s="128"/>
      <c r="AI79" s="128"/>
      <c r="AJ79" s="128"/>
      <c r="AK79" s="123">
        <f>+AF80</f>
        <v>1</v>
      </c>
      <c r="AL79" s="123">
        <f>+AF81</f>
        <v>1</v>
      </c>
      <c r="AM79" s="123">
        <f>+AF82</f>
        <v>1</v>
      </c>
      <c r="AN79" s="123">
        <f>+AF83</f>
        <v>1</v>
      </c>
      <c r="AO79" s="123">
        <f>+AF84</f>
        <v>1</v>
      </c>
      <c r="AP79" s="123">
        <f>+AF85</f>
        <v>1</v>
      </c>
      <c r="AQ79" s="123">
        <f>+AF86</f>
        <v>1</v>
      </c>
      <c r="AR79" s="123">
        <f>+AF87</f>
        <v>1</v>
      </c>
      <c r="AS79" s="123">
        <f>+AF88</f>
        <v>1</v>
      </c>
      <c r="AT79" s="123">
        <f>+AF89</f>
        <v>1</v>
      </c>
      <c r="AU79" s="123">
        <f>+AF90</f>
        <v>1</v>
      </c>
      <c r="AV79" s="123">
        <f>+AF91</f>
        <v>1</v>
      </c>
      <c r="AW79" s="123">
        <f>+AF92</f>
        <v>1</v>
      </c>
      <c r="AX79" s="123">
        <f>+AF93</f>
        <v>1</v>
      </c>
      <c r="AY79" s="123">
        <f>+AF94</f>
        <v>1</v>
      </c>
      <c r="AZ79" s="123">
        <f>+AF95</f>
        <v>1</v>
      </c>
      <c r="BA79" s="123">
        <f>+AF96</f>
        <v>1</v>
      </c>
      <c r="BB79" s="123">
        <f>+AF97</f>
        <v>1</v>
      </c>
      <c r="BC79" s="123">
        <f>+AF98</f>
        <v>1</v>
      </c>
      <c r="BD79" s="123">
        <f>+AF99</f>
        <v>1</v>
      </c>
      <c r="BE79" s="123">
        <f>+AF100</f>
        <v>1</v>
      </c>
      <c r="BF79" s="123">
        <f>+AF101</f>
        <v>1</v>
      </c>
      <c r="BG79" s="123">
        <f>+AF102</f>
        <v>1</v>
      </c>
      <c r="BH79" s="123">
        <f>+AF103</f>
        <v>1</v>
      </c>
    </row>
    <row r="80" spans="4:60" x14ac:dyDescent="0.25">
      <c r="T80" s="3"/>
      <c r="U80" s="3"/>
      <c r="V80" s="3"/>
      <c r="W80" s="3"/>
      <c r="X80" s="3"/>
      <c r="Y80" s="3"/>
      <c r="Z80" s="144">
        <f t="shared" ref="Z80:Z103" si="75">+IF($AF80=1,(AC80+$AD$107)*$AD$109,"")</f>
        <v>3.9400356705127617</v>
      </c>
      <c r="AA80" s="144">
        <f t="shared" ref="AA80:AA103" si="76">+IF($AF80=1,(AD80+$AD$107)*$AD$109,"")</f>
        <v>3.9784199234132189</v>
      </c>
      <c r="AC80" s="124">
        <f t="shared" ref="AC80:AC103" si="77">IF($AF80=1,AI80,"")</f>
        <v>2.1188712479856906</v>
      </c>
      <c r="AD80" s="124">
        <f t="shared" ref="AD80:AD103" si="78">IF($AF80=1,AJ80,"")</f>
        <v>2.1492556284222939</v>
      </c>
      <c r="AF80" s="123">
        <f t="shared" ref="AF80:AF91" si="79">IF(E17="",0,1)</f>
        <v>1</v>
      </c>
      <c r="AH80" s="123" t="str">
        <f>+AH53</f>
        <v>Coke</v>
      </c>
      <c r="AI80" s="124">
        <v>2.1188712479856906</v>
      </c>
      <c r="AJ80" s="124">
        <v>2.1492556284222939</v>
      </c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</row>
    <row r="81" spans="2:53" x14ac:dyDescent="0.25">
      <c r="T81" s="67"/>
      <c r="U81" s="67"/>
      <c r="V81" s="67"/>
      <c r="W81" s="67"/>
      <c r="X81" s="67"/>
      <c r="Y81" s="67"/>
      <c r="Z81" s="144">
        <f t="shared" si="75"/>
        <v>3.0217541901695912</v>
      </c>
      <c r="AA81" s="144">
        <f t="shared" si="76"/>
        <v>2.6358288570712927</v>
      </c>
      <c r="AB81" s="144"/>
      <c r="AC81" s="124">
        <f t="shared" si="77"/>
        <v>1.3919738424534898</v>
      </c>
      <c r="AD81" s="124">
        <f t="shared" si="78"/>
        <v>1.0864813226071051</v>
      </c>
      <c r="AF81" s="123">
        <f t="shared" si="79"/>
        <v>1</v>
      </c>
      <c r="AH81" s="123" t="str">
        <f t="shared" ref="AH81:AH103" si="80">+AH54</f>
        <v>Pepsi</v>
      </c>
      <c r="AI81" s="124">
        <v>1.3919738424534898</v>
      </c>
      <c r="AJ81" s="124">
        <v>1.0864813226071051</v>
      </c>
      <c r="AK81" s="146">
        <f t="shared" ref="AK81:AK103" si="81">IFERROR(IF(OR($AF81=0,AK$79=0),"",SQRT(($AI$80-$AI81)^2+($AJ$80-$AJ81)^2)),"")</f>
        <v>1.2875826432778601</v>
      </c>
      <c r="AL81" s="146"/>
      <c r="AM81" s="146"/>
      <c r="AN81" s="146"/>
      <c r="AO81" s="146"/>
      <c r="AP81" s="146"/>
      <c r="AQ81" s="146"/>
      <c r="AR81" s="146"/>
      <c r="AS81" s="146"/>
      <c r="AT81" s="146"/>
    </row>
    <row r="82" spans="2:53" x14ac:dyDescent="0.25">
      <c r="T82" s="67"/>
      <c r="U82" s="67"/>
      <c r="V82" s="67"/>
      <c r="W82" s="67"/>
      <c r="X82" s="67"/>
      <c r="Y82" s="67"/>
      <c r="Z82" s="144">
        <f t="shared" si="75"/>
        <v>1.587963079885653</v>
      </c>
      <c r="AA82" s="144">
        <f t="shared" si="76"/>
        <v>2.1314761314105777</v>
      </c>
      <c r="AB82" s="144"/>
      <c r="AC82" s="124">
        <f t="shared" si="77"/>
        <v>0.25700699356197004</v>
      </c>
      <c r="AD82" s="124">
        <f t="shared" si="78"/>
        <v>0.68724351197537936</v>
      </c>
      <c r="AF82" s="123">
        <f t="shared" si="79"/>
        <v>1</v>
      </c>
      <c r="AH82" s="123" t="str">
        <f t="shared" si="80"/>
        <v>Fanta</v>
      </c>
      <c r="AI82" s="124">
        <v>0.25700699356197004</v>
      </c>
      <c r="AJ82" s="124">
        <v>0.68724351197537936</v>
      </c>
      <c r="AK82" s="146">
        <f t="shared" si="81"/>
        <v>2.3672807037904025</v>
      </c>
      <c r="AL82" s="146">
        <f t="shared" ref="AL82:AL103" si="82">IFERROR(IF(OR($AF82=0,AL$79=0),"",SQRT(($AI$81-$AI82)^2+($AJ$81-$AJ82)^2)),"")</f>
        <v>1.203137804875551</v>
      </c>
      <c r="AM82" s="146"/>
      <c r="AN82" s="146"/>
      <c r="AO82" s="146"/>
      <c r="AP82" s="146"/>
      <c r="AQ82" s="146" t="s">
        <v>36</v>
      </c>
      <c r="AR82" s="146"/>
      <c r="AS82" s="146"/>
      <c r="AT82" s="146"/>
    </row>
    <row r="83" spans="2:53" x14ac:dyDescent="0.25">
      <c r="T83" s="67"/>
      <c r="U83" s="67"/>
      <c r="V83" s="67"/>
      <c r="W83" s="67"/>
      <c r="X83" s="67"/>
      <c r="Y83" s="67"/>
      <c r="Z83" s="144">
        <f t="shared" si="75"/>
        <v>4.9841478529805094</v>
      </c>
      <c r="AA83" s="144">
        <f t="shared" si="76"/>
        <v>2.2897878468978545</v>
      </c>
      <c r="AB83" s="144"/>
      <c r="AC83" s="124">
        <f t="shared" si="77"/>
        <v>2.945374289554969</v>
      </c>
      <c r="AD83" s="124">
        <f t="shared" si="78"/>
        <v>0.81256061540868441</v>
      </c>
      <c r="AF83" s="123">
        <f t="shared" si="79"/>
        <v>1</v>
      </c>
      <c r="AH83" s="123" t="str">
        <f t="shared" si="80"/>
        <v>Sprite</v>
      </c>
      <c r="AI83" s="124">
        <v>2.945374289554969</v>
      </c>
      <c r="AJ83" s="124">
        <v>0.81256061540868441</v>
      </c>
      <c r="AK83" s="146">
        <f t="shared" si="81"/>
        <v>1.5715790898134023</v>
      </c>
      <c r="AL83" s="146">
        <f t="shared" si="82"/>
        <v>1.5773666355312448</v>
      </c>
      <c r="AM83" s="146">
        <f t="shared" ref="AM83:AM103" si="83">IFERROR(IF(OR($AF83=0,AM$79=0),"",SQRT(($AI$82-$AI83)^2+($AJ$82-$AJ83)^2)),"")</f>
        <v>2.6912865129111805</v>
      </c>
      <c r="AN83" s="146"/>
      <c r="AO83" s="146"/>
      <c r="AP83" s="146"/>
      <c r="AQ83" s="146"/>
      <c r="AR83" s="146"/>
      <c r="AS83" s="146"/>
      <c r="AT83" s="146"/>
    </row>
    <row r="84" spans="2:53" x14ac:dyDescent="0.25">
      <c r="T84" s="67"/>
      <c r="U84" s="67"/>
      <c r="V84" s="67"/>
      <c r="W84" s="67"/>
      <c r="X84" s="67"/>
      <c r="Y84" s="67"/>
      <c r="Z84" s="144">
        <f t="shared" si="75"/>
        <v>7.1958880764242306</v>
      </c>
      <c r="AA84" s="144">
        <f t="shared" si="76"/>
        <v>5.5367581610376488</v>
      </c>
      <c r="AB84" s="144"/>
      <c r="AC84" s="124">
        <f t="shared" si="77"/>
        <v>4.6961536143559384</v>
      </c>
      <c r="AD84" s="124">
        <f t="shared" si="78"/>
        <v>3.3828120554205823</v>
      </c>
      <c r="AF84" s="123">
        <f t="shared" si="79"/>
        <v>1</v>
      </c>
      <c r="AH84" s="123" t="str">
        <f t="shared" si="80"/>
        <v>Pepsi Max</v>
      </c>
      <c r="AI84" s="124">
        <v>4.6961536143559384</v>
      </c>
      <c r="AJ84" s="124">
        <v>3.3828120554205823</v>
      </c>
      <c r="AK84" s="146">
        <f t="shared" si="81"/>
        <v>2.8572794498599201</v>
      </c>
      <c r="AL84" s="146">
        <f t="shared" si="82"/>
        <v>4.023771713145889</v>
      </c>
      <c r="AM84" s="146">
        <f t="shared" si="83"/>
        <v>5.1934682528458573</v>
      </c>
      <c r="AN84" s="146">
        <f t="shared" ref="AN84:AN103" si="84">IFERROR(IF(OR($AF84=0,AN$79=0),"",SQRT(($AI$83-$AI84)^2+($AJ$83-$AJ84)^2)),"")</f>
        <v>3.1098907873161354</v>
      </c>
      <c r="AO84" s="146"/>
      <c r="AP84" s="146"/>
      <c r="AQ84" s="146"/>
      <c r="AR84" s="146"/>
      <c r="AS84" s="146"/>
      <c r="AT84" s="146"/>
    </row>
    <row r="85" spans="2:53" x14ac:dyDescent="0.25">
      <c r="T85" s="67"/>
      <c r="U85" s="67"/>
      <c r="V85" s="67"/>
      <c r="W85" s="67"/>
      <c r="X85" s="67"/>
      <c r="Y85" s="67"/>
      <c r="Z85" s="144">
        <f t="shared" si="75"/>
        <v>6.5154372243430378</v>
      </c>
      <c r="AA85" s="144">
        <f t="shared" si="76"/>
        <v>5.0857116610001372</v>
      </c>
      <c r="AB85" s="144"/>
      <c r="AC85" s="124">
        <f t="shared" si="77"/>
        <v>4.1575192527164653</v>
      </c>
      <c r="AD85" s="124">
        <f t="shared" si="78"/>
        <v>3.0257706278518581</v>
      </c>
      <c r="AF85" s="123">
        <f t="shared" si="79"/>
        <v>1</v>
      </c>
      <c r="AH85" s="123" t="str">
        <f t="shared" si="80"/>
        <v>Coke Zero</v>
      </c>
      <c r="AI85" s="124">
        <v>4.1575192527164653</v>
      </c>
      <c r="AJ85" s="124">
        <v>3.0257706278518581</v>
      </c>
      <c r="AK85" s="146">
        <f t="shared" si="81"/>
        <v>2.2190908569542116</v>
      </c>
      <c r="AL85" s="146">
        <f t="shared" si="82"/>
        <v>3.3777336226622854</v>
      </c>
      <c r="AM85" s="146">
        <f t="shared" si="83"/>
        <v>4.5478242001537463</v>
      </c>
      <c r="AN85" s="146">
        <f t="shared" si="84"/>
        <v>2.5234091960870115</v>
      </c>
      <c r="AO85" s="146">
        <f t="shared" ref="AO85:AO103" si="85">IFERROR(IF(OR($AF85=0,AO$79=0),"",SQRT(($AI$84-$AI85)^2+($AJ$84-$AJ85)^2)),"")</f>
        <v>0.64622407610601695</v>
      </c>
      <c r="AP85" s="146"/>
      <c r="AQ85" s="146"/>
      <c r="AR85" s="146"/>
      <c r="AS85" s="146"/>
      <c r="AT85" s="146"/>
    </row>
    <row r="86" spans="2:53" ht="15.75" thickBot="1" x14ac:dyDescent="0.3">
      <c r="T86" s="67"/>
      <c r="U86" s="67"/>
      <c r="V86" s="67"/>
      <c r="W86" s="67"/>
      <c r="X86" s="67"/>
      <c r="Y86" s="67"/>
      <c r="Z86" s="144">
        <f t="shared" si="75"/>
        <v>2.4705334713868341</v>
      </c>
      <c r="AA86" s="144">
        <f t="shared" si="76"/>
        <v>7.5156442857585057</v>
      </c>
      <c r="AB86" s="144"/>
      <c r="AC86" s="124">
        <f t="shared" si="77"/>
        <v>0.95563605394767948</v>
      </c>
      <c r="AD86" s="124">
        <f t="shared" si="78"/>
        <v>4.949267680079048</v>
      </c>
      <c r="AF86" s="123">
        <f t="shared" si="79"/>
        <v>1</v>
      </c>
      <c r="AH86" s="123" t="str">
        <f t="shared" si="80"/>
        <v>Water</v>
      </c>
      <c r="AI86" s="124">
        <v>0.95563605394767948</v>
      </c>
      <c r="AJ86" s="124">
        <v>4.949267680079048</v>
      </c>
      <c r="AK86" s="146">
        <f t="shared" si="81"/>
        <v>3.0320263201482462</v>
      </c>
      <c r="AL86" s="146">
        <f t="shared" si="82"/>
        <v>3.8873524549684841</v>
      </c>
      <c r="AM86" s="146">
        <f t="shared" si="83"/>
        <v>4.3189040940399677</v>
      </c>
      <c r="AN86" s="146">
        <f t="shared" si="84"/>
        <v>4.5903598535551993</v>
      </c>
      <c r="AO86" s="146">
        <f t="shared" si="85"/>
        <v>4.0552749405862354</v>
      </c>
      <c r="AP86" s="146">
        <f t="shared" ref="AP86:AP103" si="86">IFERROR(IF(OR($AF86=0,AP$79=0),"",SQRT(($AI$85-$AI86)^2+($AJ$85-$AJ86)^2)),"")</f>
        <v>3.73522381236848</v>
      </c>
      <c r="AQ86" s="146"/>
      <c r="AR86" s="146"/>
      <c r="AS86" s="146"/>
      <c r="AT86" s="146"/>
    </row>
    <row r="87" spans="2:53" ht="19.5" thickBot="1" x14ac:dyDescent="0.35">
      <c r="B87" s="24"/>
      <c r="M87" s="177" t="s">
        <v>65</v>
      </c>
      <c r="N87" s="174"/>
      <c r="O87" s="68" t="s">
        <v>25</v>
      </c>
      <c r="P87" s="69"/>
      <c r="Q87" s="70"/>
      <c r="R87" s="71"/>
      <c r="T87" s="67"/>
      <c r="U87" s="67"/>
      <c r="V87" s="67"/>
      <c r="W87" s="67"/>
      <c r="X87" s="67"/>
      <c r="Y87" s="67"/>
      <c r="Z87" s="144">
        <f t="shared" si="75"/>
        <v>4.21010104335934</v>
      </c>
      <c r="AA87" s="144">
        <f t="shared" si="76"/>
        <v>2.7597826879148002</v>
      </c>
      <c r="AB87" s="144"/>
      <c r="AC87" s="124">
        <f t="shared" si="77"/>
        <v>2.3326508167219582</v>
      </c>
      <c r="AD87" s="124">
        <f t="shared" si="78"/>
        <v>1.184601256390645</v>
      </c>
      <c r="AF87" s="123">
        <f t="shared" si="79"/>
        <v>1</v>
      </c>
      <c r="AH87" s="123" t="str">
        <f t="shared" si="80"/>
        <v>Mt Dew</v>
      </c>
      <c r="AI87" s="124">
        <v>2.3326508167219582</v>
      </c>
      <c r="AJ87" s="124">
        <v>1.184601256390645</v>
      </c>
      <c r="AK87" s="146">
        <f t="shared" si="81"/>
        <v>0.9880585820126454</v>
      </c>
      <c r="AL87" s="146">
        <f t="shared" si="82"/>
        <v>0.94578046677046945</v>
      </c>
      <c r="AM87" s="146">
        <f t="shared" si="83"/>
        <v>2.1343996829441418</v>
      </c>
      <c r="AN87" s="146">
        <f t="shared" si="84"/>
        <v>0.71682933303737895</v>
      </c>
      <c r="AO87" s="146">
        <f t="shared" si="85"/>
        <v>3.2277354587071549</v>
      </c>
      <c r="AP87" s="146">
        <f t="shared" si="86"/>
        <v>2.5923058197473381</v>
      </c>
      <c r="AQ87" s="146">
        <f t="shared" ref="AQ87:AQ103" si="87">IFERROR(IF(OR($AF87=0,AQ$79=0),"",SQRT(($AI$86-$AI87)^2+($AJ$86-$AJ87)^2)),"")</f>
        <v>4.0086011199101783</v>
      </c>
      <c r="AR87" s="146"/>
      <c r="AS87" s="146"/>
      <c r="AT87" s="146"/>
    </row>
    <row r="88" spans="2:53" ht="15.75" x14ac:dyDescent="0.25">
      <c r="B88" s="24"/>
      <c r="M88" s="191" t="s">
        <v>59</v>
      </c>
      <c r="N88" s="192"/>
      <c r="O88" s="192"/>
      <c r="P88" s="192"/>
      <c r="Q88" s="192"/>
      <c r="R88" s="193"/>
      <c r="T88" s="67"/>
      <c r="U88" s="67"/>
      <c r="V88" s="67"/>
      <c r="W88" s="67"/>
      <c r="X88" s="67"/>
      <c r="Y88" s="67"/>
      <c r="Z88" s="144">
        <f t="shared" si="75"/>
        <v>5.9267424637206885</v>
      </c>
      <c r="AA88" s="144">
        <f t="shared" si="76"/>
        <v>7.0058603589445463</v>
      </c>
      <c r="AB88" s="144"/>
      <c r="AC88" s="124">
        <f t="shared" si="77"/>
        <v>3.691517592760448</v>
      </c>
      <c r="AD88" s="124">
        <f t="shared" si="78"/>
        <v>4.5457306146853282</v>
      </c>
      <c r="AF88" s="123">
        <f t="shared" si="79"/>
        <v>1</v>
      </c>
      <c r="AH88" s="123" t="str">
        <f t="shared" si="80"/>
        <v>Dr Pepper</v>
      </c>
      <c r="AI88" s="124">
        <v>3.691517592760448</v>
      </c>
      <c r="AJ88" s="124">
        <v>4.5457306146853282</v>
      </c>
      <c r="AK88" s="146">
        <f t="shared" si="81"/>
        <v>2.8664104530785215</v>
      </c>
      <c r="AL88" s="146">
        <f t="shared" si="82"/>
        <v>4.1538304159317194</v>
      </c>
      <c r="AM88" s="146">
        <f t="shared" si="83"/>
        <v>5.1656350798121329</v>
      </c>
      <c r="AN88" s="146">
        <f t="shared" si="84"/>
        <v>3.8070051316510671</v>
      </c>
      <c r="AO88" s="146">
        <f t="shared" si="85"/>
        <v>1.5367736044615052</v>
      </c>
      <c r="AP88" s="146">
        <f t="shared" si="86"/>
        <v>1.5897911525280817</v>
      </c>
      <c r="AQ88" s="146">
        <f t="shared" si="87"/>
        <v>2.7654818671549988</v>
      </c>
      <c r="AR88" s="146">
        <f t="shared" ref="AR88:AR103" si="88">IFERROR(IF(OR($AF88=0,AR$79=0),"",SQRT(($AI$87-$AI88)^2+($AJ$87-$AJ88)^2)),"")</f>
        <v>3.6254254203074803</v>
      </c>
      <c r="AS88" s="146"/>
      <c r="AT88" s="146"/>
    </row>
    <row r="89" spans="2:53" ht="16.5" thickBot="1" x14ac:dyDescent="0.3">
      <c r="B89" s="24"/>
      <c r="M89" s="166" t="s">
        <v>11</v>
      </c>
      <c r="N89" s="167"/>
      <c r="O89" s="167"/>
      <c r="P89" s="167"/>
      <c r="Q89" s="167"/>
      <c r="R89" s="168"/>
      <c r="T89" s="67"/>
      <c r="U89" s="67"/>
      <c r="V89" s="67"/>
      <c r="W89" s="67"/>
      <c r="X89" s="67"/>
      <c r="Y89" s="67"/>
      <c r="Z89" s="144">
        <f t="shared" si="75"/>
        <v>4.2383550799143661</v>
      </c>
      <c r="AA89" s="144">
        <f t="shared" si="76"/>
        <v>6.6516838894192833</v>
      </c>
      <c r="AB89" s="144"/>
      <c r="AC89" s="124">
        <f t="shared" si="77"/>
        <v>2.3550162747076571</v>
      </c>
      <c r="AD89" s="124">
        <f t="shared" si="78"/>
        <v>4.2653700037948017</v>
      </c>
      <c r="AF89" s="123">
        <f t="shared" si="79"/>
        <v>1</v>
      </c>
      <c r="AH89" s="123" t="str">
        <f t="shared" si="80"/>
        <v>Diet Coke</v>
      </c>
      <c r="AI89" s="124">
        <v>2.3550162747076571</v>
      </c>
      <c r="AJ89" s="124">
        <v>4.2653700037948017</v>
      </c>
      <c r="AK89" s="146">
        <f t="shared" si="81"/>
        <v>2.1292497559712662</v>
      </c>
      <c r="AL89" s="146">
        <f t="shared" si="82"/>
        <v>3.3215634833170471</v>
      </c>
      <c r="AM89" s="146">
        <f t="shared" si="83"/>
        <v>4.1478466865632111</v>
      </c>
      <c r="AN89" s="146">
        <f t="shared" si="84"/>
        <v>3.50291525136161</v>
      </c>
      <c r="AO89" s="146">
        <f t="shared" si="85"/>
        <v>2.5019657422382791</v>
      </c>
      <c r="AP89" s="146">
        <f t="shared" si="86"/>
        <v>2.1876068199218883</v>
      </c>
      <c r="AQ89" s="146">
        <f t="shared" si="87"/>
        <v>1.557556109384582</v>
      </c>
      <c r="AR89" s="146">
        <f t="shared" si="88"/>
        <v>3.0808499295962286</v>
      </c>
      <c r="AS89" s="146">
        <f t="shared" ref="AS89:AS103" si="89">IFERROR(IF(OR($AF89=0,AS$79=0),"",SQRT(($AI$88-$AI89)^2+($AJ$88-$AJ89)^2)),"")</f>
        <v>1.3655906580288826</v>
      </c>
      <c r="AT89" s="146"/>
      <c r="AU89" s="146"/>
    </row>
    <row r="90" spans="2:53" ht="15.75" x14ac:dyDescent="0.25">
      <c r="B90" s="24"/>
      <c r="M90" s="72">
        <v>1</v>
      </c>
      <c r="N90" s="73" t="s">
        <v>71</v>
      </c>
      <c r="O90" s="74"/>
      <c r="P90" s="74"/>
      <c r="Q90" s="74"/>
      <c r="R90" s="75"/>
      <c r="T90" s="67"/>
      <c r="U90" s="67"/>
      <c r="V90" s="67"/>
      <c r="W90" s="67"/>
      <c r="X90" s="67"/>
      <c r="Y90" s="67"/>
      <c r="Z90" s="144">
        <f t="shared" si="75"/>
        <v>5.6526345132895219</v>
      </c>
      <c r="AA90" s="144">
        <f t="shared" si="76"/>
        <v>3.6111421823723195</v>
      </c>
      <c r="AB90" s="144"/>
      <c r="AC90" s="124">
        <f t="shared" si="77"/>
        <v>3.4745379821842848</v>
      </c>
      <c r="AD90" s="124">
        <f t="shared" si="78"/>
        <v>1.8585242537978304</v>
      </c>
      <c r="AF90" s="123">
        <f t="shared" si="79"/>
        <v>1</v>
      </c>
      <c r="AH90" s="123" t="str">
        <f t="shared" si="80"/>
        <v>Pepsi Next</v>
      </c>
      <c r="AI90" s="124">
        <v>3.4745379821842848</v>
      </c>
      <c r="AJ90" s="124">
        <v>1.8585242537978304</v>
      </c>
      <c r="AK90" s="146">
        <f t="shared" si="81"/>
        <v>1.3864909038301376</v>
      </c>
      <c r="AL90" s="146">
        <f t="shared" si="82"/>
        <v>2.2210636379208575</v>
      </c>
      <c r="AM90" s="146">
        <f t="shared" si="83"/>
        <v>3.4240917392659092</v>
      </c>
      <c r="AN90" s="146">
        <f t="shared" si="84"/>
        <v>1.1722005572551792</v>
      </c>
      <c r="AO90" s="146">
        <f t="shared" si="85"/>
        <v>1.9534067817385272</v>
      </c>
      <c r="AP90" s="146">
        <f t="shared" si="86"/>
        <v>1.3523784653860866</v>
      </c>
      <c r="AQ90" s="146">
        <f t="shared" si="87"/>
        <v>3.9871746702614685</v>
      </c>
      <c r="AR90" s="146">
        <f t="shared" si="88"/>
        <v>1.3259255277284137</v>
      </c>
      <c r="AS90" s="146">
        <f t="shared" si="89"/>
        <v>2.6959521838118738</v>
      </c>
      <c r="AT90" s="146">
        <f t="shared" ref="AT90:AT103" si="90">IFERROR(IF(OR($AF90=0,AT$79=0),"",SQRT(($AI$89-$AI90)^2+($AJ$89-$AJ90)^2)),"")</f>
        <v>2.6544745841295727</v>
      </c>
      <c r="AU90" s="146"/>
    </row>
    <row r="91" spans="2:53" ht="15.75" x14ac:dyDescent="0.25">
      <c r="B91" s="24"/>
      <c r="M91" s="76"/>
      <c r="N91" s="77" t="s">
        <v>12</v>
      </c>
      <c r="O91" s="78"/>
      <c r="P91" s="78"/>
      <c r="Q91" s="78"/>
      <c r="R91" s="79"/>
      <c r="T91" s="67"/>
      <c r="U91" s="67"/>
      <c r="V91" s="67"/>
      <c r="W91" s="67"/>
      <c r="X91" s="67"/>
      <c r="Y91" s="67"/>
      <c r="Z91" s="144">
        <f t="shared" si="75"/>
        <v>3.5317873710851484</v>
      </c>
      <c r="AA91" s="144">
        <f t="shared" si="76"/>
        <v>1.6065820187679669</v>
      </c>
      <c r="AB91" s="144"/>
      <c r="AC91" s="124">
        <f t="shared" si="77"/>
        <v>1.7957082135357689</v>
      </c>
      <c r="AD91" s="124">
        <f t="shared" si="78"/>
        <v>0.27174545737402339</v>
      </c>
      <c r="AF91" s="123">
        <f t="shared" si="79"/>
        <v>1</v>
      </c>
      <c r="AH91" s="123" t="str">
        <f t="shared" si="80"/>
        <v>Lift</v>
      </c>
      <c r="AI91" s="124">
        <v>1.7957082135357689</v>
      </c>
      <c r="AJ91" s="124">
        <v>0.27174545737402339</v>
      </c>
      <c r="AK91" s="146">
        <f t="shared" si="81"/>
        <v>1.9051191010602426</v>
      </c>
      <c r="AL91" s="146">
        <f t="shared" si="82"/>
        <v>0.90928321907439902</v>
      </c>
      <c r="AM91" s="146">
        <f t="shared" si="83"/>
        <v>1.5938130623527869</v>
      </c>
      <c r="AN91" s="146">
        <f t="shared" si="84"/>
        <v>1.2705168717925159</v>
      </c>
      <c r="AO91" s="146">
        <f t="shared" si="85"/>
        <v>4.2533891075964192</v>
      </c>
      <c r="AP91" s="146">
        <f t="shared" si="86"/>
        <v>3.628058161664621</v>
      </c>
      <c r="AQ91" s="146">
        <f t="shared" si="87"/>
        <v>4.7523610318676708</v>
      </c>
      <c r="AR91" s="146">
        <f t="shared" si="88"/>
        <v>1.0590623536480919</v>
      </c>
      <c r="AS91" s="146">
        <f t="shared" si="89"/>
        <v>4.6755793573923654</v>
      </c>
      <c r="AT91" s="146">
        <f t="shared" si="90"/>
        <v>4.0325999708707068</v>
      </c>
      <c r="AU91" s="146">
        <f t="shared" ref="AU91:AU103" si="91">IFERROR(IF(OR($AF91=0,AU$79=0),"",SQRT(($AI$90-$AI91)^2+($AJ$90-$AJ91)^2)),"")</f>
        <v>2.3100511554683405</v>
      </c>
      <c r="AV91" s="146"/>
    </row>
    <row r="92" spans="2:53" x14ac:dyDescent="0.25">
      <c r="B92" s="24"/>
      <c r="M92" s="80"/>
      <c r="N92" s="81"/>
      <c r="O92" s="78"/>
      <c r="P92" s="78"/>
      <c r="Q92" s="78"/>
      <c r="R92" s="79"/>
      <c r="T92" s="67"/>
      <c r="U92" s="67"/>
      <c r="V92" s="67"/>
      <c r="W92" s="67"/>
      <c r="X92" s="67"/>
      <c r="Y92" s="67"/>
      <c r="Z92" s="144">
        <f t="shared" si="75"/>
        <v>2.7223176182947171</v>
      </c>
      <c r="AA92" s="144">
        <f t="shared" si="76"/>
        <v>2.1999886146443939</v>
      </c>
      <c r="AB92" s="144"/>
      <c r="AC92" s="124">
        <f t="shared" si="77"/>
        <v>1.154944487210519</v>
      </c>
      <c r="AD92" s="124">
        <f t="shared" si="78"/>
        <v>0.7414769331814981</v>
      </c>
      <c r="AF92" s="123">
        <f>IF(E17="",0,1)</f>
        <v>1</v>
      </c>
      <c r="AH92" s="123" t="str">
        <f t="shared" si="80"/>
        <v>Sweet</v>
      </c>
      <c r="AI92" s="124">
        <v>1.154944487210519</v>
      </c>
      <c r="AJ92" s="124">
        <v>0.7414769331814981</v>
      </c>
      <c r="AK92" s="146">
        <f t="shared" si="81"/>
        <v>1.7061640175881077</v>
      </c>
      <c r="AL92" s="146">
        <f t="shared" si="82"/>
        <v>0.41858206360262773</v>
      </c>
      <c r="AM92" s="146">
        <f t="shared" si="83"/>
        <v>0.89957379156773909</v>
      </c>
      <c r="AN92" s="146">
        <f t="shared" si="84"/>
        <v>1.7918403296617034</v>
      </c>
      <c r="AO92" s="146">
        <f t="shared" si="85"/>
        <v>4.4177837554764698</v>
      </c>
      <c r="AP92" s="146">
        <f t="shared" si="86"/>
        <v>3.7727248648641014</v>
      </c>
      <c r="AQ92" s="146">
        <f t="shared" si="87"/>
        <v>4.2125083764007316</v>
      </c>
      <c r="AR92" s="146">
        <f t="shared" si="88"/>
        <v>1.2583129040071357</v>
      </c>
      <c r="AS92" s="146">
        <f t="shared" si="89"/>
        <v>4.5723680071746911</v>
      </c>
      <c r="AT92" s="146">
        <f t="shared" si="90"/>
        <v>3.7226327603274321</v>
      </c>
      <c r="AU92" s="146">
        <f t="shared" si="91"/>
        <v>2.574550193416461</v>
      </c>
      <c r="AV92" s="146">
        <f t="shared" ref="AV92:AV103" si="92">IFERROR(IF(OR($AF92=0,AV$79=0),"",SQRT(($AI$91-$AI92)^2+($AJ$91-$AJ92)^2)),"")</f>
        <v>0.79449720725656925</v>
      </c>
      <c r="AW92" s="146"/>
    </row>
    <row r="93" spans="2:53" ht="15.75" x14ac:dyDescent="0.25">
      <c r="B93" s="24"/>
      <c r="M93" s="76">
        <v>2</v>
      </c>
      <c r="N93" s="77" t="s">
        <v>26</v>
      </c>
      <c r="O93" s="78"/>
      <c r="P93" s="78"/>
      <c r="Q93" s="78"/>
      <c r="R93" s="79"/>
      <c r="T93" s="67"/>
      <c r="U93" s="67"/>
      <c r="V93" s="67"/>
      <c r="W93" s="67"/>
      <c r="X93" s="67"/>
      <c r="Y93" s="67"/>
      <c r="Z93" s="144">
        <f t="shared" si="75"/>
        <v>1.4880861275723258</v>
      </c>
      <c r="AA93" s="144">
        <f t="shared" si="76"/>
        <v>3.4206114164382129</v>
      </c>
      <c r="AB93" s="144"/>
      <c r="AC93" s="124">
        <f t="shared" si="77"/>
        <v>0.17794594413092935</v>
      </c>
      <c r="AD93" s="124">
        <f t="shared" si="78"/>
        <v>1.7077030487575113</v>
      </c>
      <c r="AF93" s="123">
        <f>IF(F17="",0,1)</f>
        <v>1</v>
      </c>
      <c r="AH93" s="123" t="str">
        <f t="shared" si="80"/>
        <v>For Kids</v>
      </c>
      <c r="AI93" s="124">
        <v>0.17794594413092935</v>
      </c>
      <c r="AJ93" s="124">
        <v>1.7077030487575113</v>
      </c>
      <c r="AK93" s="146">
        <f t="shared" si="81"/>
        <v>1.9905174492458795</v>
      </c>
      <c r="AL93" s="146">
        <f t="shared" si="82"/>
        <v>1.3637375740760329</v>
      </c>
      <c r="AM93" s="146">
        <f t="shared" si="83"/>
        <v>1.0235176186792003</v>
      </c>
      <c r="AN93" s="146">
        <f t="shared" si="84"/>
        <v>2.9085975354177309</v>
      </c>
      <c r="AO93" s="146">
        <f t="shared" si="85"/>
        <v>4.8187333123429692</v>
      </c>
      <c r="AP93" s="146">
        <f t="shared" si="86"/>
        <v>4.1921719742236316</v>
      </c>
      <c r="AQ93" s="146">
        <f t="shared" si="87"/>
        <v>3.3335481346369549</v>
      </c>
      <c r="AR93" s="146">
        <f t="shared" si="88"/>
        <v>2.2172930733542984</v>
      </c>
      <c r="AS93" s="146">
        <f t="shared" si="89"/>
        <v>4.5165901070408552</v>
      </c>
      <c r="AT93" s="146">
        <f t="shared" si="90"/>
        <v>3.3587639805689218</v>
      </c>
      <c r="AU93" s="146">
        <f t="shared" si="91"/>
        <v>3.3000403181243998</v>
      </c>
      <c r="AV93" s="146">
        <f t="shared" si="92"/>
        <v>2.1631294377733767</v>
      </c>
      <c r="AW93" s="146">
        <f t="shared" ref="AW93:AW103" si="93">IFERROR(IF(OR($AF93=0,AW$79=0),"",SQRT(($AI$92-$AI93)^2+($AJ$92-$AJ93)^2)),"")</f>
        <v>1.374088446789635</v>
      </c>
      <c r="AX93" s="146"/>
    </row>
    <row r="94" spans="2:53" ht="15.75" x14ac:dyDescent="0.25">
      <c r="B94" s="24"/>
      <c r="M94" s="76"/>
      <c r="N94" s="77"/>
      <c r="O94" s="78"/>
      <c r="P94" s="78"/>
      <c r="Q94" s="78"/>
      <c r="R94" s="79"/>
      <c r="T94" s="67"/>
      <c r="U94" s="67"/>
      <c r="V94" s="67"/>
      <c r="W94" s="67"/>
      <c r="X94" s="67"/>
      <c r="Y94" s="67"/>
      <c r="Z94" s="144">
        <f t="shared" si="75"/>
        <v>7.0617826998407107</v>
      </c>
      <c r="AA94" s="144">
        <f t="shared" si="76"/>
        <v>4.4946683136597345</v>
      </c>
      <c r="AB94" s="144"/>
      <c r="AC94" s="124">
        <f t="shared" si="77"/>
        <v>4.5899978741029068</v>
      </c>
      <c r="AD94" s="124">
        <f t="shared" si="78"/>
        <v>2.5579098630041885</v>
      </c>
      <c r="AF94" s="123">
        <f>IF(G17="",0,1)</f>
        <v>1</v>
      </c>
      <c r="AH94" s="123" t="str">
        <f t="shared" si="80"/>
        <v>High caffeine</v>
      </c>
      <c r="AI94" s="124">
        <v>4.5899978741029068</v>
      </c>
      <c r="AJ94" s="124">
        <v>2.5579098630041885</v>
      </c>
      <c r="AK94" s="146">
        <f t="shared" si="81"/>
        <v>2.5046886205169634</v>
      </c>
      <c r="AL94" s="146">
        <f t="shared" si="82"/>
        <v>3.5202925526868194</v>
      </c>
      <c r="AM94" s="146">
        <f t="shared" si="83"/>
        <v>4.7195553358046736</v>
      </c>
      <c r="AN94" s="146">
        <f t="shared" si="84"/>
        <v>2.398130674282263</v>
      </c>
      <c r="AO94" s="146">
        <f t="shared" si="85"/>
        <v>0.8317046760972564</v>
      </c>
      <c r="AP94" s="146">
        <f t="shared" si="86"/>
        <v>0.63712750155692022</v>
      </c>
      <c r="AQ94" s="146">
        <f t="shared" si="87"/>
        <v>4.3505376735625507</v>
      </c>
      <c r="AR94" s="146">
        <f t="shared" si="88"/>
        <v>2.6422702864137992</v>
      </c>
      <c r="AS94" s="146">
        <f t="shared" si="89"/>
        <v>2.1814440530931329</v>
      </c>
      <c r="AT94" s="146">
        <f t="shared" si="90"/>
        <v>2.8125722892085903</v>
      </c>
      <c r="AU94" s="146">
        <f t="shared" si="91"/>
        <v>1.3165830778359764</v>
      </c>
      <c r="AV94" s="146">
        <f t="shared" si="92"/>
        <v>3.6103465757074815</v>
      </c>
      <c r="AW94" s="146">
        <f t="shared" si="93"/>
        <v>3.8857457919098501</v>
      </c>
      <c r="AX94" s="146">
        <f t="shared" ref="AX94:AX103" si="94">IFERROR(IF(OR($AF94=0,AX$79=0),"",SQRT(($AI$93-$AI94)^2+($AJ$93-$AJ94)^2)),"")</f>
        <v>4.4932231037152981</v>
      </c>
      <c r="AY94" s="146"/>
    </row>
    <row r="95" spans="2:53" ht="15.75" x14ac:dyDescent="0.25">
      <c r="B95" s="24"/>
      <c r="M95" s="76">
        <v>3</v>
      </c>
      <c r="N95" s="77" t="s">
        <v>27</v>
      </c>
      <c r="O95" s="78"/>
      <c r="P95" s="78"/>
      <c r="Q95" s="78"/>
      <c r="R95" s="79"/>
      <c r="T95" s="67"/>
      <c r="U95" s="67"/>
      <c r="V95" s="67"/>
      <c r="W95" s="67"/>
      <c r="X95" s="67"/>
      <c r="Y95" s="67"/>
      <c r="Z95" s="144">
        <f t="shared" si="75"/>
        <v>6.2016536785098504</v>
      </c>
      <c r="AA95" s="144">
        <f t="shared" si="76"/>
        <v>3.4500981801294275</v>
      </c>
      <c r="AB95" s="144"/>
      <c r="AC95" s="124">
        <f t="shared" si="77"/>
        <v>3.9091330549684722</v>
      </c>
      <c r="AD95" s="124">
        <f t="shared" si="78"/>
        <v>1.7310443144625267</v>
      </c>
      <c r="AF95" s="123">
        <f>IF(H17="",0,1)</f>
        <v>1</v>
      </c>
      <c r="AH95" s="123" t="str">
        <f t="shared" si="80"/>
        <v>Modern</v>
      </c>
      <c r="AI95" s="124">
        <v>3.9091330549684722</v>
      </c>
      <c r="AJ95" s="124">
        <v>1.7310443144625267</v>
      </c>
      <c r="AK95" s="146">
        <f t="shared" si="81"/>
        <v>1.8384607802901887</v>
      </c>
      <c r="AL95" s="146">
        <f t="shared" si="82"/>
        <v>2.5983748674159122</v>
      </c>
      <c r="AM95" s="146">
        <f t="shared" si="83"/>
        <v>3.7983608153619874</v>
      </c>
      <c r="AN95" s="146">
        <f t="shared" si="84"/>
        <v>1.3313313874986155</v>
      </c>
      <c r="AO95" s="146">
        <f t="shared" si="85"/>
        <v>1.8296824945788377</v>
      </c>
      <c r="AP95" s="146">
        <f t="shared" si="86"/>
        <v>1.3183368043919712</v>
      </c>
      <c r="AQ95" s="146">
        <f t="shared" si="87"/>
        <v>4.3680780860738908</v>
      </c>
      <c r="AR95" s="146">
        <f t="shared" si="88"/>
        <v>1.6685012026431651</v>
      </c>
      <c r="AS95" s="146">
        <f t="shared" si="89"/>
        <v>2.8230861584538887</v>
      </c>
      <c r="AT95" s="146">
        <f t="shared" si="90"/>
        <v>2.9728918019830042</v>
      </c>
      <c r="AU95" s="146">
        <f t="shared" si="91"/>
        <v>0.45290618479021222</v>
      </c>
      <c r="AV95" s="146">
        <f t="shared" si="92"/>
        <v>2.5682908158315443</v>
      </c>
      <c r="AW95" s="146">
        <f t="shared" si="93"/>
        <v>2.9265676600523007</v>
      </c>
      <c r="AX95" s="146">
        <f t="shared" si="94"/>
        <v>3.7312601183467393</v>
      </c>
      <c r="AY95" s="146">
        <f t="shared" ref="AY95:AY103" si="95">IFERROR(IF(OR($AF95=0,AY$79=0),"",SQRT(($AI$94-$AI95)^2+($AJ$94-$AJ95)^2)),"")</f>
        <v>1.0711132233802687</v>
      </c>
      <c r="AZ95" s="146"/>
    </row>
    <row r="96" spans="2:53" ht="15.75" x14ac:dyDescent="0.25">
      <c r="B96" s="24"/>
      <c r="M96" s="76"/>
      <c r="N96" s="77"/>
      <c r="O96" s="78"/>
      <c r="P96" s="78"/>
      <c r="Q96" s="78"/>
      <c r="R96" s="79"/>
      <c r="T96" s="67"/>
      <c r="U96" s="67"/>
      <c r="V96" s="67"/>
      <c r="W96" s="67"/>
      <c r="X96" s="67"/>
      <c r="Y96" s="67"/>
      <c r="Z96" s="144">
        <f t="shared" si="75"/>
        <v>6.7374392166809782</v>
      </c>
      <c r="AA96" s="144">
        <f t="shared" si="76"/>
        <v>6.2962438291166931</v>
      </c>
      <c r="AB96" s="144"/>
      <c r="AC96" s="124">
        <f t="shared" si="77"/>
        <v>4.3332525934271171</v>
      </c>
      <c r="AD96" s="124">
        <f t="shared" si="78"/>
        <v>3.9840091540043785</v>
      </c>
      <c r="AF96" s="123">
        <f>IF(I17="",0,1)</f>
        <v>1</v>
      </c>
      <c r="AH96" s="123" t="str">
        <f t="shared" si="80"/>
        <v>Low in sugar</v>
      </c>
      <c r="AI96" s="124">
        <v>4.3332525934271171</v>
      </c>
      <c r="AJ96" s="124">
        <v>3.9840091540043785</v>
      </c>
      <c r="AK96" s="146">
        <f t="shared" si="81"/>
        <v>2.8757269068315354</v>
      </c>
      <c r="AL96" s="146">
        <f t="shared" si="82"/>
        <v>4.1287756326362377</v>
      </c>
      <c r="AM96" s="146">
        <f t="shared" si="83"/>
        <v>5.2425606232911459</v>
      </c>
      <c r="AN96" s="146">
        <f t="shared" si="84"/>
        <v>3.4618336209759986</v>
      </c>
      <c r="AO96" s="146">
        <f t="shared" si="85"/>
        <v>0.70223578827681199</v>
      </c>
      <c r="AP96" s="146">
        <f t="shared" si="86"/>
        <v>0.97421931824424446</v>
      </c>
      <c r="AQ96" s="146">
        <f t="shared" si="87"/>
        <v>3.5128361063284599</v>
      </c>
      <c r="AR96" s="146">
        <f t="shared" si="88"/>
        <v>3.4407981699277248</v>
      </c>
      <c r="AS96" s="146">
        <f t="shared" si="89"/>
        <v>0.85285098960497763</v>
      </c>
      <c r="AT96" s="146">
        <f t="shared" si="90"/>
        <v>1.9981448547328871</v>
      </c>
      <c r="AU96" s="146">
        <f t="shared" si="91"/>
        <v>2.2923954380882825</v>
      </c>
      <c r="AV96" s="146">
        <f t="shared" si="92"/>
        <v>4.4966691265021748</v>
      </c>
      <c r="AW96" s="146">
        <f t="shared" si="93"/>
        <v>4.5404468525814394</v>
      </c>
      <c r="AX96" s="146">
        <f t="shared" si="94"/>
        <v>4.7379471118269434</v>
      </c>
      <c r="AY96" s="146">
        <f t="shared" si="95"/>
        <v>1.4490263375593058</v>
      </c>
      <c r="AZ96" s="146">
        <f t="shared" ref="AZ96:AZ103" si="96">IFERROR(IF(OR($AF96=0,AZ$79=0),"",SQRT(($AI$95-$AI96)^2+($AJ$95-$AJ96)^2)),"")</f>
        <v>2.2925374481378085</v>
      </c>
      <c r="BA96" s="146"/>
    </row>
    <row r="97" spans="2:61" ht="15.75" x14ac:dyDescent="0.25">
      <c r="B97" s="24"/>
      <c r="M97" s="76">
        <v>4</v>
      </c>
      <c r="N97" s="77" t="s">
        <v>13</v>
      </c>
      <c r="O97" s="78"/>
      <c r="P97" s="78"/>
      <c r="Q97" s="78"/>
      <c r="R97" s="79"/>
      <c r="T97" s="67"/>
      <c r="U97" s="67"/>
      <c r="V97" s="67"/>
      <c r="W97" s="67"/>
      <c r="X97" s="67"/>
      <c r="Y97" s="67"/>
      <c r="Z97" s="144">
        <f t="shared" si="75"/>
        <v>2.9111873731577971</v>
      </c>
      <c r="AA97" s="144">
        <f t="shared" si="76"/>
        <v>5.469494885618059</v>
      </c>
      <c r="AB97" s="144"/>
      <c r="AC97" s="124">
        <f t="shared" si="77"/>
        <v>1.3044508615982173</v>
      </c>
      <c r="AD97" s="124">
        <f t="shared" si="78"/>
        <v>3.3295674877834065</v>
      </c>
      <c r="AF97" s="123">
        <f>IF(J17="",0,1)</f>
        <v>1</v>
      </c>
      <c r="AH97" s="123" t="str">
        <f t="shared" si="80"/>
        <v>Trusted</v>
      </c>
      <c r="AI97" s="124">
        <v>1.3044508615982173</v>
      </c>
      <c r="AJ97" s="124">
        <v>3.3295674877834065</v>
      </c>
      <c r="AK97" s="146">
        <f t="shared" si="81"/>
        <v>1.4340211473726627</v>
      </c>
      <c r="AL97" s="146">
        <f t="shared" si="82"/>
        <v>2.2447930453792657</v>
      </c>
      <c r="AM97" s="146">
        <f t="shared" si="83"/>
        <v>2.8423607529334967</v>
      </c>
      <c r="AN97" s="146">
        <f t="shared" si="84"/>
        <v>3.0046552700765718</v>
      </c>
      <c r="AO97" s="146">
        <f t="shared" si="85"/>
        <v>3.3921206563221142</v>
      </c>
      <c r="AP97" s="146">
        <f t="shared" si="86"/>
        <v>2.8691970612877631</v>
      </c>
      <c r="AQ97" s="146">
        <f t="shared" si="87"/>
        <v>1.6568344766327203</v>
      </c>
      <c r="AR97" s="146">
        <f t="shared" si="88"/>
        <v>2.3786709065214819</v>
      </c>
      <c r="AS97" s="146">
        <f t="shared" si="89"/>
        <v>2.679018538617715</v>
      </c>
      <c r="AT97" s="146">
        <f t="shared" si="90"/>
        <v>1.4069164993684116</v>
      </c>
      <c r="AU97" s="146">
        <f t="shared" si="91"/>
        <v>2.6216876829989251</v>
      </c>
      <c r="AV97" s="146">
        <f t="shared" si="92"/>
        <v>3.0970323465358995</v>
      </c>
      <c r="AW97" s="146">
        <f t="shared" si="93"/>
        <v>2.5924052296664906</v>
      </c>
      <c r="AX97" s="146">
        <f t="shared" si="94"/>
        <v>1.9747044304540269</v>
      </c>
      <c r="AY97" s="146">
        <f t="shared" si="95"/>
        <v>3.3749480975651158</v>
      </c>
      <c r="AZ97" s="146">
        <f t="shared" si="96"/>
        <v>3.056083386313917</v>
      </c>
      <c r="BA97" s="146">
        <f t="shared" ref="BA97:BA103" si="97">IFERROR(IF(OR($AF97=0,BA$79=0),"",SQRT(($AI$96-$AI97)^2+($AJ$96-$AJ97)^2)),"")</f>
        <v>3.0986987309539828</v>
      </c>
      <c r="BB97" s="146"/>
      <c r="BC97" s="146"/>
      <c r="BD97" s="146"/>
      <c r="BE97" s="146"/>
    </row>
    <row r="98" spans="2:61" ht="16.5" thickBot="1" x14ac:dyDescent="0.3">
      <c r="B98" s="24"/>
      <c r="M98" s="82"/>
      <c r="N98" s="83" t="s">
        <v>24</v>
      </c>
      <c r="O98" s="84"/>
      <c r="P98" s="84"/>
      <c r="Q98" s="84"/>
      <c r="R98" s="85"/>
      <c r="T98" s="67"/>
      <c r="U98" s="67"/>
      <c r="V98" s="67"/>
      <c r="W98" s="67"/>
      <c r="X98" s="67"/>
      <c r="Y98" s="67"/>
      <c r="Z98" s="144">
        <f t="shared" si="75"/>
        <v>1.2632889777214806</v>
      </c>
      <c r="AA98" s="144">
        <f t="shared" si="76"/>
        <v>6.428883806087252</v>
      </c>
      <c r="AB98" s="144"/>
      <c r="AC98" s="124">
        <f t="shared" si="77"/>
        <v>0</v>
      </c>
      <c r="AD98" s="124">
        <f t="shared" si="78"/>
        <v>4.0890049066070757</v>
      </c>
      <c r="AF98" s="123">
        <f>IF(K17="",0,1)</f>
        <v>1</v>
      </c>
      <c r="AH98" s="123" t="str">
        <f t="shared" si="80"/>
        <v>Clear</v>
      </c>
      <c r="AI98" s="124">
        <v>0</v>
      </c>
      <c r="AJ98" s="124">
        <v>4.0890049066070757</v>
      </c>
      <c r="AK98" s="146">
        <f t="shared" si="81"/>
        <v>2.872671688125676</v>
      </c>
      <c r="AL98" s="146">
        <f t="shared" si="82"/>
        <v>3.3094922647667211</v>
      </c>
      <c r="AM98" s="146">
        <f t="shared" si="83"/>
        <v>3.4114561672028478</v>
      </c>
      <c r="AN98" s="146">
        <f t="shared" si="84"/>
        <v>4.4057141190615132</v>
      </c>
      <c r="AO98" s="146">
        <f t="shared" si="85"/>
        <v>4.7489543178151603</v>
      </c>
      <c r="AP98" s="146">
        <f t="shared" si="86"/>
        <v>4.2913207137463178</v>
      </c>
      <c r="AQ98" s="146">
        <f t="shared" si="87"/>
        <v>1.2858041480048126</v>
      </c>
      <c r="AR98" s="146">
        <f t="shared" si="88"/>
        <v>3.7251604524025734</v>
      </c>
      <c r="AS98" s="146">
        <f t="shared" si="89"/>
        <v>3.7196640318823788</v>
      </c>
      <c r="AT98" s="146">
        <f t="shared" si="90"/>
        <v>2.3616109547603235</v>
      </c>
      <c r="AU98" s="146">
        <f t="shared" si="91"/>
        <v>4.1288567584983618</v>
      </c>
      <c r="AV98" s="146">
        <f t="shared" si="92"/>
        <v>4.2185350171497751</v>
      </c>
      <c r="AW98" s="146">
        <f t="shared" si="93"/>
        <v>3.5411636931106032</v>
      </c>
      <c r="AX98" s="146">
        <f t="shared" si="94"/>
        <v>2.3879412256649939</v>
      </c>
      <c r="AY98" s="146">
        <f t="shared" si="95"/>
        <v>4.8386291981112306</v>
      </c>
      <c r="AZ98" s="146">
        <f t="shared" si="96"/>
        <v>4.5652272008689572</v>
      </c>
      <c r="BA98" s="146">
        <f t="shared" si="97"/>
        <v>4.3345244429472816</v>
      </c>
      <c r="BB98" s="146">
        <f t="shared" ref="BB98:BB103" si="98">IFERROR(IF(OR($AF98=0,BB$79=0),"",SQRT(($AI$97-$AI98)^2+($AJ$97-$AJ98)^2)),"")</f>
        <v>1.509416192914959</v>
      </c>
      <c r="BC98" s="146"/>
      <c r="BD98" s="146"/>
      <c r="BE98" s="146"/>
    </row>
    <row r="99" spans="2:61" x14ac:dyDescent="0.25">
      <c r="B99" s="4"/>
      <c r="T99" s="67"/>
      <c r="U99" s="67"/>
      <c r="V99" s="67"/>
      <c r="W99" s="67"/>
      <c r="X99" s="67"/>
      <c r="Y99" s="67"/>
      <c r="Z99" s="144">
        <f t="shared" si="75"/>
        <v>4.2957295233844182</v>
      </c>
      <c r="AA99" s="144">
        <f t="shared" si="76"/>
        <v>2.2337317432813242</v>
      </c>
      <c r="AB99" s="144"/>
      <c r="AC99" s="124">
        <f t="shared" si="77"/>
        <v>2.4004329960452679</v>
      </c>
      <c r="AD99" s="124">
        <f t="shared" si="78"/>
        <v>0.76818747149221045</v>
      </c>
      <c r="AF99" s="123">
        <f>IF(L17="",0,1)</f>
        <v>1</v>
      </c>
      <c r="AH99" s="123" t="str">
        <f t="shared" si="80"/>
        <v>Tangy</v>
      </c>
      <c r="AI99" s="124">
        <v>2.4004329960452679</v>
      </c>
      <c r="AJ99" s="124">
        <v>0.76818747149221045</v>
      </c>
      <c r="AK99" s="146">
        <f t="shared" si="81"/>
        <v>1.4094773045553528</v>
      </c>
      <c r="AL99" s="146">
        <f t="shared" si="82"/>
        <v>1.0574974421343044</v>
      </c>
      <c r="AM99" s="146">
        <f t="shared" si="83"/>
        <v>2.1449538346322963</v>
      </c>
      <c r="AN99" s="146">
        <f t="shared" si="84"/>
        <v>0.54674490328951242</v>
      </c>
      <c r="AO99" s="146">
        <f t="shared" si="85"/>
        <v>3.4794532432868444</v>
      </c>
      <c r="AP99" s="146">
        <f t="shared" si="86"/>
        <v>2.8607750385623807</v>
      </c>
      <c r="AQ99" s="146">
        <f t="shared" si="87"/>
        <v>4.4236715423425244</v>
      </c>
      <c r="AR99" s="146">
        <f t="shared" si="88"/>
        <v>0.42189437551033671</v>
      </c>
      <c r="AS99" s="146">
        <f t="shared" si="89"/>
        <v>3.99208362068739</v>
      </c>
      <c r="AT99" s="146">
        <f t="shared" si="90"/>
        <v>3.4974774256339987</v>
      </c>
      <c r="AU99" s="146">
        <f t="shared" si="91"/>
        <v>1.5305344883723695</v>
      </c>
      <c r="AV99" s="146">
        <f t="shared" si="92"/>
        <v>0.782398067458556</v>
      </c>
      <c r="AW99" s="146">
        <f t="shared" si="93"/>
        <v>1.2457748907793311</v>
      </c>
      <c r="AX99" s="146">
        <f t="shared" si="94"/>
        <v>2.4129107351601387</v>
      </c>
      <c r="AY99" s="146">
        <f t="shared" si="95"/>
        <v>2.8279498923960653</v>
      </c>
      <c r="AZ99" s="146">
        <f t="shared" si="96"/>
        <v>1.7897679089339054</v>
      </c>
      <c r="BA99" s="146">
        <f t="shared" si="97"/>
        <v>3.7519729063172518</v>
      </c>
      <c r="BB99" s="146">
        <f t="shared" si="98"/>
        <v>2.7860086910996888</v>
      </c>
      <c r="BC99" s="146">
        <f>IFERROR(IF(OR($AF99=0,BC$79=0),"",SQRT(($AI$98-$AI99)^2+($AJ$98-$AJ99)^2)),"")</f>
        <v>4.0975489021933269</v>
      </c>
      <c r="BD99" s="146"/>
      <c r="BE99" s="146"/>
    </row>
    <row r="100" spans="2:61" x14ac:dyDescent="0.25">
      <c r="T100" s="67"/>
      <c r="U100" s="67"/>
      <c r="V100" s="67"/>
      <c r="W100" s="67"/>
      <c r="X100" s="67"/>
      <c r="Y100" s="67"/>
      <c r="Z100" s="144">
        <f t="shared" si="75"/>
        <v>4.7454630648414389</v>
      </c>
      <c r="AA100" s="144">
        <f t="shared" si="76"/>
        <v>6.0625055627204274</v>
      </c>
      <c r="AB100" s="144"/>
      <c r="AC100" s="124">
        <f t="shared" si="77"/>
        <v>2.7564351059252883</v>
      </c>
      <c r="AD100" s="124">
        <f t="shared" si="78"/>
        <v>3.7989855604178615</v>
      </c>
      <c r="AF100" s="123">
        <f>IF(M17="",0,1)</f>
        <v>1</v>
      </c>
      <c r="AH100" s="123" t="str">
        <f t="shared" si="80"/>
        <v>Adult</v>
      </c>
      <c r="AI100" s="124">
        <v>2.7564351059252883</v>
      </c>
      <c r="AJ100" s="124">
        <v>3.7989855604178615</v>
      </c>
      <c r="AK100" s="146">
        <f t="shared" si="81"/>
        <v>1.7686425646446835</v>
      </c>
      <c r="AL100" s="146">
        <f t="shared" si="82"/>
        <v>3.0363520513366646</v>
      </c>
      <c r="AM100" s="146">
        <f t="shared" si="83"/>
        <v>3.9912503635974872</v>
      </c>
      <c r="AN100" s="146">
        <f t="shared" si="84"/>
        <v>2.9923956902929327</v>
      </c>
      <c r="AO100" s="146">
        <f t="shared" si="85"/>
        <v>1.9838619604725896</v>
      </c>
      <c r="AP100" s="146">
        <f t="shared" si="86"/>
        <v>1.6002806373672742</v>
      </c>
      <c r="AQ100" s="146">
        <f t="shared" si="87"/>
        <v>2.1368261933099957</v>
      </c>
      <c r="AR100" s="146">
        <f t="shared" si="88"/>
        <v>2.6485087149034352</v>
      </c>
      <c r="AS100" s="146">
        <f t="shared" si="89"/>
        <v>1.1966651299585647</v>
      </c>
      <c r="AT100" s="146">
        <f t="shared" si="90"/>
        <v>0.6153466722751878</v>
      </c>
      <c r="AU100" s="146">
        <f t="shared" si="91"/>
        <v>2.0690726964949691</v>
      </c>
      <c r="AV100" s="146">
        <f t="shared" si="92"/>
        <v>3.6557378060086765</v>
      </c>
      <c r="AW100" s="146">
        <f t="shared" si="93"/>
        <v>3.4515404108102525</v>
      </c>
      <c r="AX100" s="146">
        <f t="shared" si="94"/>
        <v>3.3199501353284511</v>
      </c>
      <c r="AY100" s="146">
        <f t="shared" si="95"/>
        <v>2.2140960484039542</v>
      </c>
      <c r="AZ100" s="146">
        <f t="shared" si="96"/>
        <v>2.3675078792797426</v>
      </c>
      <c r="BA100" s="146">
        <f t="shared" si="97"/>
        <v>1.5876357009954294</v>
      </c>
      <c r="BB100" s="146">
        <f t="shared" si="98"/>
        <v>1.5259788899882927</v>
      </c>
      <c r="BC100" s="146">
        <f>IFERROR(IF(OR($AF100=0,BC$79=0),"",SQRT(($AI$98-$AI100)^2+($AJ$98-$AJ100)^2)),"")</f>
        <v>2.7716503593240933</v>
      </c>
      <c r="BD100" s="146">
        <f>IFERROR(IF(OR($AF100=0,BD$79=0),"",SQRT(($AI$99-$AI100)^2+($AJ$99-$AJ100)^2)),"")</f>
        <v>3.0516347353630651</v>
      </c>
      <c r="BE100" s="146"/>
      <c r="BF100" s="146"/>
      <c r="BG100" s="146"/>
      <c r="BH100" s="146"/>
      <c r="BI100" s="146"/>
    </row>
    <row r="101" spans="2:61" x14ac:dyDescent="0.25">
      <c r="T101" s="67"/>
      <c r="U101" s="67"/>
      <c r="V101" s="67"/>
      <c r="W101" s="67"/>
      <c r="X101" s="67"/>
      <c r="Y101" s="67"/>
      <c r="Z101" s="144">
        <f t="shared" si="75"/>
        <v>5.8289507346780445</v>
      </c>
      <c r="AA101" s="144">
        <f t="shared" si="76"/>
        <v>7.7166278544193947</v>
      </c>
      <c r="AB101" s="144"/>
      <c r="AC101" s="124">
        <f t="shared" si="77"/>
        <v>3.6141071737927906</v>
      </c>
      <c r="AD101" s="124">
        <f t="shared" si="78"/>
        <v>5.1083631619563548</v>
      </c>
      <c r="AF101" s="123">
        <f>IF(N17="",0,1)</f>
        <v>1</v>
      </c>
      <c r="AH101" s="123" t="str">
        <f t="shared" si="80"/>
        <v>Bitter</v>
      </c>
      <c r="AI101" s="124">
        <v>3.6141071737927906</v>
      </c>
      <c r="AJ101" s="124">
        <v>5.1083631619563548</v>
      </c>
      <c r="AK101" s="146">
        <f t="shared" si="81"/>
        <v>3.3154257447335853</v>
      </c>
      <c r="AL101" s="146">
        <f t="shared" si="82"/>
        <v>4.594933086774649</v>
      </c>
      <c r="AM101" s="146">
        <f t="shared" si="83"/>
        <v>5.5512539646059889</v>
      </c>
      <c r="AN101" s="146">
        <f t="shared" si="84"/>
        <v>4.3475422009897136</v>
      </c>
      <c r="AO101" s="146">
        <f t="shared" si="85"/>
        <v>2.0367501370571222</v>
      </c>
      <c r="AP101" s="146">
        <f t="shared" si="86"/>
        <v>2.1523216187707495</v>
      </c>
      <c r="AQ101" s="146">
        <f t="shared" si="87"/>
        <v>2.6632273780892781</v>
      </c>
      <c r="AR101" s="146">
        <f t="shared" si="88"/>
        <v>4.1277158195115486</v>
      </c>
      <c r="AS101" s="146">
        <f t="shared" si="89"/>
        <v>0.56793288002494813</v>
      </c>
      <c r="AT101" s="146">
        <f t="shared" si="90"/>
        <v>1.5152383828514242</v>
      </c>
      <c r="AU101" s="146">
        <f t="shared" si="91"/>
        <v>3.2528345313322102</v>
      </c>
      <c r="AV101" s="146">
        <f t="shared" si="92"/>
        <v>5.1671506266938918</v>
      </c>
      <c r="AW101" s="146">
        <f t="shared" si="93"/>
        <v>5.0117039471762528</v>
      </c>
      <c r="AX101" s="146">
        <f t="shared" si="94"/>
        <v>4.8344279084223487</v>
      </c>
      <c r="AY101" s="146">
        <f t="shared" si="95"/>
        <v>2.730782797859939</v>
      </c>
      <c r="AZ101" s="146">
        <f t="shared" si="96"/>
        <v>3.3901803592435207</v>
      </c>
      <c r="BA101" s="146">
        <f t="shared" si="97"/>
        <v>1.3346692735575749</v>
      </c>
      <c r="BB101" s="146">
        <f t="shared" si="98"/>
        <v>2.9152403555996251</v>
      </c>
      <c r="BC101" s="146">
        <f>IFERROR(IF(OR($AF101=0,BC$79=0),"",SQRT(($AI$98-$AI101)^2+($AJ$98-$AJ101)^2)),"")</f>
        <v>3.7551114386139379</v>
      </c>
      <c r="BD101" s="146">
        <f>IFERROR(IF(OR($AF101=0,BD$79=0),"",SQRT(($AI$99-$AI101)^2+($AJ$99-$AJ101)^2)),"")</f>
        <v>4.5066761625201153</v>
      </c>
      <c r="BE101" s="146">
        <f>IFERROR(IF(OR($AF101=0,BE$79=0),"",SQRT(($AI$100-$AI101)^2+($AJ$100-$AJ101)^2)),"")</f>
        <v>1.5652702895700841</v>
      </c>
      <c r="BF101" s="146"/>
      <c r="BG101" s="146"/>
      <c r="BH101" s="146"/>
      <c r="BI101" s="146"/>
    </row>
    <row r="102" spans="2:61" x14ac:dyDescent="0.25">
      <c r="T102" s="67"/>
      <c r="U102" s="67"/>
      <c r="V102" s="67"/>
      <c r="W102" s="67"/>
      <c r="X102" s="67"/>
      <c r="Y102" s="67"/>
      <c r="Z102" s="144">
        <f t="shared" si="75"/>
        <v>1.9102532233495451</v>
      </c>
      <c r="AA102" s="144">
        <f t="shared" si="76"/>
        <v>4.432774470147117</v>
      </c>
      <c r="AB102" s="144"/>
      <c r="AC102" s="124">
        <f t="shared" si="77"/>
        <v>0.51212688231868797</v>
      </c>
      <c r="AD102" s="124">
        <f t="shared" si="78"/>
        <v>2.5089156545498001</v>
      </c>
      <c r="AF102" s="123">
        <f>IF(O17="",0,1)</f>
        <v>1</v>
      </c>
      <c r="AH102" s="123" t="str">
        <f t="shared" si="80"/>
        <v>Friendy</v>
      </c>
      <c r="AI102" s="124">
        <v>0.51212688231868797</v>
      </c>
      <c r="AJ102" s="124">
        <v>2.5089156545498001</v>
      </c>
      <c r="AK102" s="146">
        <f t="shared" si="81"/>
        <v>1.6465062377642841</v>
      </c>
      <c r="AL102" s="146">
        <f t="shared" si="82"/>
        <v>1.6725579517456826</v>
      </c>
      <c r="AM102" s="146">
        <f t="shared" si="83"/>
        <v>1.8394497961811627</v>
      </c>
      <c r="AN102" s="146">
        <f t="shared" si="84"/>
        <v>2.9661950987151098</v>
      </c>
      <c r="AO102" s="146">
        <f t="shared" si="85"/>
        <v>4.2743156895411012</v>
      </c>
      <c r="AP102" s="146">
        <f t="shared" si="86"/>
        <v>3.6818507027826914</v>
      </c>
      <c r="AQ102" s="146">
        <f t="shared" si="87"/>
        <v>2.4803262676155606</v>
      </c>
      <c r="AR102" s="146">
        <f t="shared" si="88"/>
        <v>2.2512476587232264</v>
      </c>
      <c r="AS102" s="146">
        <f t="shared" si="89"/>
        <v>3.7758628777373859</v>
      </c>
      <c r="AT102" s="146">
        <f t="shared" si="90"/>
        <v>2.5458541186724477</v>
      </c>
      <c r="AU102" s="146">
        <f t="shared" si="91"/>
        <v>3.0329669465358515</v>
      </c>
      <c r="AV102" s="146">
        <f t="shared" si="92"/>
        <v>2.5792463094827758</v>
      </c>
      <c r="AW102" s="146">
        <f t="shared" si="93"/>
        <v>1.8807057470404265</v>
      </c>
      <c r="AX102" s="146">
        <f t="shared" si="94"/>
        <v>0.86811205447713957</v>
      </c>
      <c r="AY102" s="146">
        <f t="shared" si="95"/>
        <v>4.0781653053912956</v>
      </c>
      <c r="AZ102" s="146">
        <f t="shared" si="96"/>
        <v>3.4849296633863225</v>
      </c>
      <c r="BA102" s="146">
        <f t="shared" si="97"/>
        <v>4.095961734712259</v>
      </c>
      <c r="BB102" s="146">
        <f t="shared" si="98"/>
        <v>1.1407220167643941</v>
      </c>
      <c r="BC102" s="146">
        <f>IFERROR(IF(OR($AF102=0,BC$79=0),"",SQRT(($AI$98-$AI102)^2+($AJ$98-$AJ102)^2)),"")</f>
        <v>1.6610105321942965</v>
      </c>
      <c r="BD102" s="146">
        <f>IFERROR(IF(OR($AF102=0,BD$79=0),"",SQRT(($AI$99-$AI102)^2+($AJ$99-$AJ102)^2)),"")</f>
        <v>2.5682356952639993</v>
      </c>
      <c r="BE102" s="146">
        <f>IFERROR(IF(OR($AF102=0,BE$79=0),"",SQRT(($AI$100-$AI102)^2+($AJ$100-$AJ102)^2)),"")</f>
        <v>2.5886675654812539</v>
      </c>
      <c r="BF102" s="146">
        <f>IFERROR(IF(OR($AF102=0,BF$79=0),"",SQRT(($AI$101-$AI102)^2+($AJ$101-$AJ102)^2)),"")</f>
        <v>4.0471482642047985</v>
      </c>
      <c r="BG102" s="146"/>
      <c r="BH102" s="146"/>
      <c r="BI102" s="146"/>
    </row>
    <row r="103" spans="2:61" x14ac:dyDescent="0.25">
      <c r="N103" s="169"/>
      <c r="O103" s="169"/>
      <c r="P103" s="169"/>
      <c r="Q103" s="169"/>
      <c r="T103" s="67"/>
      <c r="U103" s="67"/>
      <c r="V103" s="67"/>
      <c r="W103" s="67"/>
      <c r="X103" s="67"/>
      <c r="Y103" s="67"/>
      <c r="Z103" s="144">
        <f t="shared" si="75"/>
        <v>4.4927629854291204</v>
      </c>
      <c r="AA103" s="144">
        <f t="shared" si="76"/>
        <v>7.9999999999999991</v>
      </c>
      <c r="AB103" s="144"/>
      <c r="AC103" s="124">
        <f t="shared" si="77"/>
        <v>2.5564016346698843</v>
      </c>
      <c r="AD103" s="124">
        <f t="shared" si="78"/>
        <v>5.3326761660100326</v>
      </c>
      <c r="AF103" s="123">
        <f>IF(P17="",0,1)</f>
        <v>1</v>
      </c>
      <c r="AH103" s="123" t="str">
        <f t="shared" si="80"/>
        <v>For diets</v>
      </c>
      <c r="AI103" s="124">
        <v>2.5564016346698843</v>
      </c>
      <c r="AJ103" s="124">
        <v>5.3326761660100326</v>
      </c>
      <c r="AK103" s="146">
        <f t="shared" si="81"/>
        <v>3.2133470336095704</v>
      </c>
      <c r="AL103" s="146">
        <f t="shared" si="82"/>
        <v>4.402960677933379</v>
      </c>
      <c r="AM103" s="146">
        <f t="shared" si="83"/>
        <v>5.1833637976440787</v>
      </c>
      <c r="AN103" s="146">
        <f t="shared" si="84"/>
        <v>4.536820948311326</v>
      </c>
      <c r="AO103" s="146">
        <f t="shared" si="85"/>
        <v>2.8949108076649228</v>
      </c>
      <c r="AP103" s="146">
        <f t="shared" si="86"/>
        <v>2.8080937998585469</v>
      </c>
      <c r="AQ103" s="146">
        <f t="shared" si="87"/>
        <v>1.6460414671291814</v>
      </c>
      <c r="AR103" s="146">
        <f t="shared" si="88"/>
        <v>4.1541051845549424</v>
      </c>
      <c r="AS103" s="146">
        <f t="shared" si="89"/>
        <v>1.3812210319357294</v>
      </c>
      <c r="AT103" s="146">
        <f t="shared" si="90"/>
        <v>1.0861392669035221</v>
      </c>
      <c r="AU103" s="146">
        <f t="shared" si="91"/>
        <v>3.5934253661033204</v>
      </c>
      <c r="AV103" s="146">
        <f t="shared" si="92"/>
        <v>5.1177801944370085</v>
      </c>
      <c r="AW103" s="146">
        <f t="shared" si="93"/>
        <v>4.8003325438650881</v>
      </c>
      <c r="AX103" s="146">
        <f t="shared" si="94"/>
        <v>4.3356062520321883</v>
      </c>
      <c r="AY103" s="146">
        <f t="shared" si="95"/>
        <v>3.4401804751106955</v>
      </c>
      <c r="AZ103" s="146">
        <f t="shared" si="96"/>
        <v>3.847289213140149</v>
      </c>
      <c r="BA103" s="146">
        <f t="shared" si="97"/>
        <v>2.2307178304099233</v>
      </c>
      <c r="BB103" s="146">
        <f t="shared" si="98"/>
        <v>2.3621653445475754</v>
      </c>
      <c r="BC103" s="146">
        <f>IFERROR(IF(OR($AF103=0,BC$79=0),"",SQRT(($AI$98-$AI103)^2+($AJ$98-$AJ103)^2)),"")</f>
        <v>2.8428695923675069</v>
      </c>
      <c r="BD103" s="146">
        <f>IFERROR(IF(OR($AF103=0,BD$79=0),"",SQRT(($AI$99-$AI103)^2+($AJ$99-$AJ103)^2)),"")</f>
        <v>4.5671526423599449</v>
      </c>
      <c r="BE103" s="146">
        <f>IFERROR(IF(OR($AF103=0,BE$79=0),"",SQRT(($AI$100-$AI103)^2+($AJ$100-$AJ103)^2)),"")</f>
        <v>1.5466804011508541</v>
      </c>
      <c r="BF103" s="146">
        <f>IFERROR(IF(OR($AF103=0,BF$79=0),"",SQRT(($AI$101-$AI103)^2+($AJ$101-$AJ103)^2)),"")</f>
        <v>1.0812295460626586</v>
      </c>
      <c r="BG103" s="146">
        <f>IFERROR(IF(OR($AF103=0,BG$79=0),"",SQRT(($AI$102-$AI103)^2+($AJ$102-$AJ103)^2)),"")</f>
        <v>3.4860698055521917</v>
      </c>
      <c r="BH103" s="146"/>
      <c r="BI103" s="146"/>
    </row>
    <row r="104" spans="2:61" x14ac:dyDescent="0.25">
      <c r="D104" s="86"/>
      <c r="F104" s="5"/>
      <c r="G104" s="3"/>
      <c r="H104" s="45"/>
      <c r="T104" s="3"/>
      <c r="U104" s="3"/>
      <c r="Z104" s="123" t="s">
        <v>20</v>
      </c>
      <c r="AA104" s="144">
        <f>MIN(Z80:AA102)</f>
        <v>1.2632889777214806</v>
      </c>
      <c r="AC104" s="123" t="s">
        <v>20</v>
      </c>
      <c r="AD104" s="144">
        <f>MIN(AC80:AD103)</f>
        <v>0</v>
      </c>
      <c r="AH104" s="124"/>
      <c r="AK104" s="147">
        <f>IF(AK79=1,SUM(AK80:AK103),"")</f>
        <v>49.185817355075351</v>
      </c>
      <c r="AL104" s="147">
        <f t="shared" ref="AL104:BG104" si="99">IF(AL79=1,SUM(AL80:AL103),"")</f>
        <v>57.969232664686238</v>
      </c>
      <c r="AM104" s="147">
        <f t="shared" si="99"/>
        <v>73.864926172391037</v>
      </c>
      <c r="AN104" s="147">
        <f t="shared" si="99"/>
        <v>55.384928760629087</v>
      </c>
      <c r="AO104" s="147">
        <f t="shared" si="99"/>
        <v>53.585276550366338</v>
      </c>
      <c r="AP104" s="147">
        <f t="shared" si="99"/>
        <v>46.243784267273092</v>
      </c>
      <c r="AQ104" s="147">
        <f t="shared" si="99"/>
        <v>53.141414648705556</v>
      </c>
      <c r="AR104" s="147">
        <f t="shared" si="99"/>
        <v>40.025741979753882</v>
      </c>
      <c r="AS104" s="147">
        <f t="shared" si="99"/>
        <v>40.995909625444789</v>
      </c>
      <c r="AT104" s="147">
        <f t="shared" si="99"/>
        <v>34.580663562286432</v>
      </c>
      <c r="AU104" s="147">
        <f t="shared" si="99"/>
        <v>32.475904838059677</v>
      </c>
      <c r="AV104" s="147">
        <f t="shared" si="99"/>
        <v>38.250813530837732</v>
      </c>
      <c r="AW104" s="147">
        <f t="shared" si="99"/>
        <v>35.250475213781669</v>
      </c>
      <c r="AX104" s="147">
        <f t="shared" si="99"/>
        <v>33.096083075428268</v>
      </c>
      <c r="AY104" s="147">
        <f t="shared" si="99"/>
        <v>26.024891375777869</v>
      </c>
      <c r="AZ104" s="147">
        <f t="shared" si="99"/>
        <v>24.79352305930432</v>
      </c>
      <c r="BA104" s="147">
        <f t="shared" si="99"/>
        <v>20.434180619893702</v>
      </c>
      <c r="BB104" s="147">
        <f t="shared" si="99"/>
        <v>12.239531490914535</v>
      </c>
      <c r="BC104" s="147">
        <f t="shared" si="99"/>
        <v>15.128190824693162</v>
      </c>
      <c r="BD104" s="147">
        <f t="shared" si="99"/>
        <v>14.693699235507124</v>
      </c>
      <c r="BE104" s="147">
        <f t="shared" si="99"/>
        <v>5.7006182562021923</v>
      </c>
      <c r="BF104" s="147">
        <f t="shared" si="99"/>
        <v>5.1283778102674571</v>
      </c>
      <c r="BG104" s="147">
        <f t="shared" si="99"/>
        <v>3.4860698055521917</v>
      </c>
      <c r="BH104" s="147"/>
      <c r="BI104" s="148"/>
    </row>
    <row r="105" spans="2:61" x14ac:dyDescent="0.25">
      <c r="D105" s="86"/>
      <c r="F105" s="5"/>
      <c r="G105" s="3"/>
      <c r="H105" s="45"/>
      <c r="T105" s="3"/>
      <c r="U105" s="3"/>
      <c r="Z105" s="123" t="s">
        <v>21</v>
      </c>
      <c r="AA105" s="144">
        <f>MAX(Z80:AA103)</f>
        <v>7.9999999999999991</v>
      </c>
      <c r="AC105" s="123" t="s">
        <v>21</v>
      </c>
      <c r="AD105" s="144">
        <f>MAX(AC80:AD103)</f>
        <v>5.3326761660100326</v>
      </c>
      <c r="AH105" s="124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8"/>
    </row>
    <row r="106" spans="2:61" x14ac:dyDescent="0.25">
      <c r="D106" s="86"/>
      <c r="F106" s="5"/>
      <c r="G106" s="3"/>
      <c r="H106" s="45"/>
      <c r="T106" s="3"/>
      <c r="U106" s="3"/>
      <c r="AA106" s="144">
        <f>+AA105-AA104</f>
        <v>6.7367110222785183</v>
      </c>
      <c r="AD106" s="144">
        <f>+AD105-AD104</f>
        <v>5.3326761660100326</v>
      </c>
      <c r="AH106" s="124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8"/>
    </row>
    <row r="107" spans="2:61" x14ac:dyDescent="0.25">
      <c r="D107" s="86"/>
      <c r="F107" s="5"/>
      <c r="G107" s="3"/>
      <c r="H107" s="45"/>
      <c r="T107" s="3"/>
      <c r="U107" s="3"/>
      <c r="AC107" s="123" t="s">
        <v>33</v>
      </c>
      <c r="AD107" s="144">
        <f>1-AD104</f>
        <v>1</v>
      </c>
      <c r="AE107" s="144"/>
      <c r="AH107" s="124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8"/>
    </row>
    <row r="108" spans="2:61" x14ac:dyDescent="0.25">
      <c r="D108" s="86"/>
      <c r="F108" s="5"/>
      <c r="G108" s="3"/>
      <c r="H108" s="45"/>
      <c r="T108" s="3"/>
      <c r="U108" s="3"/>
      <c r="AC108" s="123" t="s">
        <v>34</v>
      </c>
      <c r="AD108" s="144">
        <f>+AD107+AD105</f>
        <v>6.3326761660100326</v>
      </c>
      <c r="AH108" s="124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8"/>
    </row>
    <row r="109" spans="2:61" x14ac:dyDescent="0.25">
      <c r="D109" s="86"/>
      <c r="F109" s="5"/>
      <c r="G109" s="3"/>
      <c r="H109" s="45"/>
      <c r="T109" s="3"/>
      <c r="U109" s="3"/>
      <c r="AC109" s="123" t="s">
        <v>35</v>
      </c>
      <c r="AD109" s="144">
        <f>8/AD108</f>
        <v>1.2632889777214806</v>
      </c>
      <c r="AH109" s="124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8"/>
    </row>
    <row r="110" spans="2:61" x14ac:dyDescent="0.25">
      <c r="D110" s="86"/>
      <c r="F110" s="5"/>
      <c r="G110" s="3"/>
      <c r="H110" s="45"/>
      <c r="T110" s="3"/>
      <c r="U110" s="3"/>
      <c r="AH110" s="124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8"/>
    </row>
    <row r="111" spans="2:61" x14ac:dyDescent="0.25">
      <c r="D111" s="86"/>
      <c r="F111" s="5"/>
      <c r="G111" s="3"/>
      <c r="H111" s="45"/>
      <c r="T111" s="3"/>
      <c r="U111" s="3"/>
      <c r="AH111" s="124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8"/>
    </row>
    <row r="112" spans="2:61" x14ac:dyDescent="0.25">
      <c r="D112" s="86"/>
      <c r="F112" s="5"/>
      <c r="G112" s="3"/>
      <c r="H112" s="45"/>
      <c r="T112" s="3"/>
      <c r="U112" s="3"/>
      <c r="AH112" s="124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8"/>
    </row>
    <row r="113" spans="4:61" x14ac:dyDescent="0.25">
      <c r="D113" s="86"/>
      <c r="F113" s="5"/>
      <c r="G113" s="3"/>
      <c r="H113" s="45"/>
      <c r="T113" s="3"/>
      <c r="U113" s="3"/>
      <c r="AH113" s="124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8"/>
    </row>
    <row r="114" spans="4:61" x14ac:dyDescent="0.25">
      <c r="D114" s="86"/>
      <c r="F114" s="5"/>
      <c r="G114" s="3"/>
      <c r="H114" s="45"/>
      <c r="T114" s="3"/>
      <c r="U114" s="3"/>
      <c r="AH114" s="124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8"/>
    </row>
    <row r="115" spans="4:61" x14ac:dyDescent="0.25">
      <c r="D115" s="86"/>
      <c r="F115" s="5"/>
      <c r="G115" s="3"/>
      <c r="H115" s="45"/>
      <c r="T115" s="3"/>
      <c r="U115" s="3"/>
      <c r="AH115" s="124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8"/>
    </row>
    <row r="116" spans="4:61" x14ac:dyDescent="0.25">
      <c r="D116" s="86"/>
      <c r="F116" s="5"/>
      <c r="G116" s="3"/>
      <c r="H116" s="45"/>
      <c r="T116" s="3"/>
      <c r="U116" s="3"/>
      <c r="AH116" s="124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8"/>
    </row>
    <row r="117" spans="4:61" x14ac:dyDescent="0.25">
      <c r="D117" s="86"/>
      <c r="F117" s="5"/>
      <c r="G117" s="3"/>
      <c r="H117" s="45"/>
      <c r="T117" s="3"/>
      <c r="U117" s="3"/>
      <c r="AH117" s="124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8"/>
    </row>
    <row r="118" spans="4:61" x14ac:dyDescent="0.25">
      <c r="D118" s="86"/>
      <c r="F118" s="5"/>
      <c r="G118" s="3"/>
      <c r="H118" s="45"/>
      <c r="T118" s="3"/>
      <c r="U118" s="3"/>
      <c r="AH118" s="124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8"/>
    </row>
    <row r="119" spans="4:61" x14ac:dyDescent="0.25">
      <c r="D119" s="86"/>
      <c r="F119" s="5"/>
      <c r="G119" s="3"/>
      <c r="H119" s="45"/>
      <c r="T119" s="3"/>
      <c r="U119" s="3"/>
      <c r="AH119" s="124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8"/>
    </row>
    <row r="120" spans="4:61" x14ac:dyDescent="0.25">
      <c r="D120" s="86"/>
      <c r="F120" s="5"/>
      <c r="G120" s="3"/>
      <c r="H120" s="45"/>
      <c r="T120" s="3"/>
      <c r="U120" s="3"/>
      <c r="AH120" s="124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8"/>
    </row>
    <row r="121" spans="4:61" x14ac:dyDescent="0.25">
      <c r="D121" s="86"/>
      <c r="F121" s="5"/>
      <c r="G121" s="3"/>
      <c r="H121" s="45"/>
      <c r="T121" s="3"/>
      <c r="U121" s="3"/>
      <c r="AH121" s="124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8"/>
    </row>
    <row r="122" spans="4:61" x14ac:dyDescent="0.25">
      <c r="D122" s="86"/>
      <c r="F122" s="5"/>
      <c r="G122" s="3"/>
      <c r="H122" s="45"/>
      <c r="T122" s="3"/>
      <c r="U122" s="3"/>
      <c r="AH122" s="124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8"/>
    </row>
    <row r="123" spans="4:61" x14ac:dyDescent="0.25">
      <c r="D123" s="86"/>
      <c r="F123" s="5"/>
      <c r="G123" s="3"/>
      <c r="H123" s="45"/>
      <c r="T123" s="3"/>
      <c r="U123" s="3"/>
      <c r="AH123" s="124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8"/>
    </row>
    <row r="124" spans="4:61" x14ac:dyDescent="0.25">
      <c r="D124" s="86"/>
      <c r="F124" s="5"/>
      <c r="G124" s="3"/>
      <c r="H124" s="45"/>
      <c r="T124" s="3"/>
      <c r="U124" s="3"/>
      <c r="AH124" s="124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8"/>
    </row>
    <row r="125" spans="4:61" x14ac:dyDescent="0.25">
      <c r="D125" s="86"/>
      <c r="F125" s="5"/>
      <c r="G125" s="3"/>
      <c r="H125" s="45"/>
      <c r="T125" s="3"/>
      <c r="U125" s="3"/>
      <c r="AH125" s="124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8"/>
    </row>
    <row r="126" spans="4:61" x14ac:dyDescent="0.25">
      <c r="D126" s="86"/>
      <c r="F126" s="5"/>
      <c r="G126" s="3"/>
      <c r="H126" s="45"/>
      <c r="T126" s="3"/>
      <c r="U126" s="3"/>
      <c r="AH126" s="124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8"/>
    </row>
    <row r="127" spans="4:61" x14ac:dyDescent="0.25">
      <c r="D127" s="86"/>
      <c r="F127" s="5"/>
      <c r="G127" s="3"/>
      <c r="H127" s="45"/>
      <c r="T127" s="3"/>
      <c r="U127" s="3"/>
      <c r="AH127" s="124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8"/>
    </row>
    <row r="128" spans="4:61" x14ac:dyDescent="0.25">
      <c r="D128" s="86"/>
      <c r="F128" s="5"/>
      <c r="G128" s="3"/>
      <c r="H128" s="45"/>
      <c r="T128" s="3"/>
      <c r="U128" s="3"/>
      <c r="AH128" s="124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8"/>
    </row>
    <row r="129" spans="4:61" x14ac:dyDescent="0.25">
      <c r="D129" s="86"/>
      <c r="F129" s="5"/>
      <c r="G129" s="3"/>
      <c r="H129" s="45"/>
      <c r="T129" s="3"/>
      <c r="U129" s="3"/>
      <c r="AH129" s="124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8"/>
    </row>
    <row r="130" spans="4:61" x14ac:dyDescent="0.25">
      <c r="D130" s="86"/>
      <c r="F130" s="5"/>
      <c r="G130" s="3"/>
      <c r="H130" s="45"/>
      <c r="T130" s="3"/>
      <c r="U130" s="3"/>
      <c r="AH130" s="124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8"/>
    </row>
    <row r="131" spans="4:61" x14ac:dyDescent="0.25">
      <c r="T131" s="3"/>
      <c r="U131" s="3"/>
      <c r="AH131" s="124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8"/>
    </row>
    <row r="132" spans="4:61" x14ac:dyDescent="0.25">
      <c r="T132" s="3"/>
      <c r="U132" s="3"/>
      <c r="AH132" s="124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8"/>
    </row>
    <row r="133" spans="4:61" x14ac:dyDescent="0.25">
      <c r="T133" s="3"/>
      <c r="U133" s="3"/>
      <c r="AH133" s="124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8"/>
    </row>
    <row r="134" spans="4:61" x14ac:dyDescent="0.25">
      <c r="T134" s="3"/>
      <c r="U134" s="3"/>
      <c r="AH134" s="124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8"/>
    </row>
    <row r="135" spans="4:61" ht="18.75" customHeight="1" x14ac:dyDescent="0.25">
      <c r="T135" s="3"/>
      <c r="U135" s="3"/>
      <c r="AH135" s="124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8"/>
    </row>
    <row r="136" spans="4:61" x14ac:dyDescent="0.25">
      <c r="T136" s="2"/>
      <c r="U136" s="2"/>
    </row>
    <row r="138" spans="4:61" x14ac:dyDescent="0.25">
      <c r="T138" s="2"/>
      <c r="U138" s="2"/>
      <c r="AH138" s="123" t="str">
        <f t="shared" ref="AH138:AH161" si="100">+AH80</f>
        <v>Coke</v>
      </c>
      <c r="AK138" s="124">
        <f t="shared" ref="AK138:BH138" si="101">IFERROR(AK80^2,"")</f>
        <v>0</v>
      </c>
      <c r="AL138" s="124">
        <f t="shared" si="101"/>
        <v>0</v>
      </c>
      <c r="AM138" s="124">
        <f t="shared" si="101"/>
        <v>0</v>
      </c>
      <c r="AN138" s="124">
        <f t="shared" si="101"/>
        <v>0</v>
      </c>
      <c r="AO138" s="124">
        <f t="shared" si="101"/>
        <v>0</v>
      </c>
      <c r="AP138" s="124">
        <f t="shared" si="101"/>
        <v>0</v>
      </c>
      <c r="AQ138" s="124">
        <f t="shared" si="101"/>
        <v>0</v>
      </c>
      <c r="AR138" s="124">
        <f t="shared" si="101"/>
        <v>0</v>
      </c>
      <c r="AS138" s="124">
        <f t="shared" si="101"/>
        <v>0</v>
      </c>
      <c r="AT138" s="124">
        <f t="shared" si="101"/>
        <v>0</v>
      </c>
      <c r="AU138" s="124">
        <f t="shared" si="101"/>
        <v>0</v>
      </c>
      <c r="AV138" s="124">
        <f t="shared" si="101"/>
        <v>0</v>
      </c>
      <c r="AW138" s="124">
        <f t="shared" si="101"/>
        <v>0</v>
      </c>
      <c r="AX138" s="124">
        <f t="shared" si="101"/>
        <v>0</v>
      </c>
      <c r="AY138" s="124">
        <f t="shared" si="101"/>
        <v>0</v>
      </c>
      <c r="AZ138" s="124">
        <f t="shared" si="101"/>
        <v>0</v>
      </c>
      <c r="BA138" s="124">
        <f t="shared" si="101"/>
        <v>0</v>
      </c>
      <c r="BB138" s="124">
        <f t="shared" si="101"/>
        <v>0</v>
      </c>
      <c r="BC138" s="124">
        <f t="shared" si="101"/>
        <v>0</v>
      </c>
      <c r="BD138" s="124">
        <f t="shared" si="101"/>
        <v>0</v>
      </c>
      <c r="BE138" s="124">
        <f t="shared" si="101"/>
        <v>0</v>
      </c>
      <c r="BF138" s="124">
        <f t="shared" si="101"/>
        <v>0</v>
      </c>
      <c r="BG138" s="124">
        <f t="shared" si="101"/>
        <v>0</v>
      </c>
      <c r="BH138" s="124">
        <f t="shared" si="101"/>
        <v>0</v>
      </c>
    </row>
    <row r="139" spans="4:61" x14ac:dyDescent="0.25">
      <c r="T139" s="2"/>
      <c r="U139" s="2"/>
      <c r="AH139" s="123" t="str">
        <f t="shared" si="100"/>
        <v>Pepsi</v>
      </c>
      <c r="AK139" s="124">
        <f>IFERROR(AK81^2,"")</f>
        <v>1.6578690632704012</v>
      </c>
      <c r="AL139" s="124">
        <f t="shared" ref="AL139:BH139" si="102">IFERROR(AL81^2,"")</f>
        <v>0</v>
      </c>
      <c r="AM139" s="124">
        <f t="shared" si="102"/>
        <v>0</v>
      </c>
      <c r="AN139" s="124">
        <f t="shared" si="102"/>
        <v>0</v>
      </c>
      <c r="AO139" s="124">
        <f t="shared" si="102"/>
        <v>0</v>
      </c>
      <c r="AP139" s="124">
        <f t="shared" si="102"/>
        <v>0</v>
      </c>
      <c r="AQ139" s="124">
        <f t="shared" si="102"/>
        <v>0</v>
      </c>
      <c r="AR139" s="124">
        <f t="shared" si="102"/>
        <v>0</v>
      </c>
      <c r="AS139" s="124">
        <f t="shared" si="102"/>
        <v>0</v>
      </c>
      <c r="AT139" s="124">
        <f t="shared" si="102"/>
        <v>0</v>
      </c>
      <c r="AU139" s="124">
        <f t="shared" si="102"/>
        <v>0</v>
      </c>
      <c r="AV139" s="124">
        <f t="shared" si="102"/>
        <v>0</v>
      </c>
      <c r="AW139" s="124">
        <f t="shared" si="102"/>
        <v>0</v>
      </c>
      <c r="AX139" s="124">
        <f t="shared" si="102"/>
        <v>0</v>
      </c>
      <c r="AY139" s="124">
        <f t="shared" si="102"/>
        <v>0</v>
      </c>
      <c r="AZ139" s="124">
        <f t="shared" si="102"/>
        <v>0</v>
      </c>
      <c r="BA139" s="124">
        <f t="shared" si="102"/>
        <v>0</v>
      </c>
      <c r="BB139" s="124">
        <f t="shared" si="102"/>
        <v>0</v>
      </c>
      <c r="BC139" s="124">
        <f t="shared" si="102"/>
        <v>0</v>
      </c>
      <c r="BD139" s="124">
        <f t="shared" si="102"/>
        <v>0</v>
      </c>
      <c r="BE139" s="124">
        <f t="shared" si="102"/>
        <v>0</v>
      </c>
      <c r="BF139" s="124">
        <f t="shared" si="102"/>
        <v>0</v>
      </c>
      <c r="BG139" s="124">
        <f t="shared" si="102"/>
        <v>0</v>
      </c>
      <c r="BH139" s="124">
        <f t="shared" si="102"/>
        <v>0</v>
      </c>
    </row>
    <row r="140" spans="4:61" x14ac:dyDescent="0.25">
      <c r="T140" s="2"/>
      <c r="U140" s="2"/>
      <c r="AH140" s="123" t="str">
        <f t="shared" si="100"/>
        <v>Fanta</v>
      </c>
      <c r="AK140" s="124">
        <f t="shared" ref="AK140:BH140" si="103">IFERROR(AK82^2,"")</f>
        <v>5.604017930538383</v>
      </c>
      <c r="AL140" s="124">
        <f t="shared" si="103"/>
        <v>1.4475405775207595</v>
      </c>
      <c r="AM140" s="124">
        <f t="shared" si="103"/>
        <v>0</v>
      </c>
      <c r="AN140" s="124">
        <f t="shared" si="103"/>
        <v>0</v>
      </c>
      <c r="AO140" s="124">
        <f t="shared" si="103"/>
        <v>0</v>
      </c>
      <c r="AP140" s="124">
        <f t="shared" si="103"/>
        <v>0</v>
      </c>
      <c r="AQ140" s="124" t="str">
        <f t="shared" si="103"/>
        <v/>
      </c>
      <c r="AR140" s="124">
        <f t="shared" si="103"/>
        <v>0</v>
      </c>
      <c r="AS140" s="124">
        <f t="shared" si="103"/>
        <v>0</v>
      </c>
      <c r="AT140" s="124">
        <f t="shared" si="103"/>
        <v>0</v>
      </c>
      <c r="AU140" s="124">
        <f t="shared" si="103"/>
        <v>0</v>
      </c>
      <c r="AV140" s="124">
        <f t="shared" si="103"/>
        <v>0</v>
      </c>
      <c r="AW140" s="124">
        <f t="shared" si="103"/>
        <v>0</v>
      </c>
      <c r="AX140" s="124">
        <f t="shared" si="103"/>
        <v>0</v>
      </c>
      <c r="AY140" s="124">
        <f t="shared" si="103"/>
        <v>0</v>
      </c>
      <c r="AZ140" s="124">
        <f t="shared" si="103"/>
        <v>0</v>
      </c>
      <c r="BA140" s="124">
        <f t="shared" si="103"/>
        <v>0</v>
      </c>
      <c r="BB140" s="124">
        <f t="shared" si="103"/>
        <v>0</v>
      </c>
      <c r="BC140" s="124">
        <f t="shared" si="103"/>
        <v>0</v>
      </c>
      <c r="BD140" s="124">
        <f t="shared" si="103"/>
        <v>0</v>
      </c>
      <c r="BE140" s="124">
        <f t="shared" si="103"/>
        <v>0</v>
      </c>
      <c r="BF140" s="124">
        <f t="shared" si="103"/>
        <v>0</v>
      </c>
      <c r="BG140" s="124">
        <f t="shared" si="103"/>
        <v>0</v>
      </c>
      <c r="BH140" s="124">
        <f t="shared" si="103"/>
        <v>0</v>
      </c>
    </row>
    <row r="141" spans="4:61" x14ac:dyDescent="0.25">
      <c r="T141" s="2"/>
      <c r="U141" s="2"/>
      <c r="AH141" s="123" t="str">
        <f t="shared" si="100"/>
        <v>Sprite</v>
      </c>
      <c r="AK141" s="124">
        <f t="shared" ref="AK141:BH141" si="104">IFERROR(AK83^2,"")</f>
        <v>2.4698608355387219</v>
      </c>
      <c r="AL141" s="124">
        <f t="shared" si="104"/>
        <v>2.4880855028871589</v>
      </c>
      <c r="AM141" s="124">
        <f t="shared" si="104"/>
        <v>7.2430230945776213</v>
      </c>
      <c r="AN141" s="124">
        <f t="shared" si="104"/>
        <v>0</v>
      </c>
      <c r="AO141" s="124">
        <f t="shared" si="104"/>
        <v>0</v>
      </c>
      <c r="AP141" s="124">
        <f t="shared" si="104"/>
        <v>0</v>
      </c>
      <c r="AQ141" s="124">
        <f t="shared" si="104"/>
        <v>0</v>
      </c>
      <c r="AR141" s="124">
        <f t="shared" si="104"/>
        <v>0</v>
      </c>
      <c r="AS141" s="124">
        <f t="shared" si="104"/>
        <v>0</v>
      </c>
      <c r="AT141" s="124">
        <f t="shared" si="104"/>
        <v>0</v>
      </c>
      <c r="AU141" s="124">
        <f t="shared" si="104"/>
        <v>0</v>
      </c>
      <c r="AV141" s="124">
        <f t="shared" si="104"/>
        <v>0</v>
      </c>
      <c r="AW141" s="124">
        <f t="shared" si="104"/>
        <v>0</v>
      </c>
      <c r="AX141" s="124">
        <f t="shared" si="104"/>
        <v>0</v>
      </c>
      <c r="AY141" s="124">
        <f t="shared" si="104"/>
        <v>0</v>
      </c>
      <c r="AZ141" s="124">
        <f t="shared" si="104"/>
        <v>0</v>
      </c>
      <c r="BA141" s="124">
        <f t="shared" si="104"/>
        <v>0</v>
      </c>
      <c r="BB141" s="124">
        <f t="shared" si="104"/>
        <v>0</v>
      </c>
      <c r="BC141" s="124">
        <f t="shared" si="104"/>
        <v>0</v>
      </c>
      <c r="BD141" s="124">
        <f t="shared" si="104"/>
        <v>0</v>
      </c>
      <c r="BE141" s="124">
        <f t="shared" si="104"/>
        <v>0</v>
      </c>
      <c r="BF141" s="124">
        <f t="shared" si="104"/>
        <v>0</v>
      </c>
      <c r="BG141" s="124">
        <f t="shared" si="104"/>
        <v>0</v>
      </c>
      <c r="BH141" s="124">
        <f t="shared" si="104"/>
        <v>0</v>
      </c>
    </row>
    <row r="142" spans="4:61" x14ac:dyDescent="0.25">
      <c r="T142" s="2"/>
      <c r="U142" s="2"/>
      <c r="AH142" s="123" t="str">
        <f t="shared" si="100"/>
        <v>Pepsi Max</v>
      </c>
      <c r="AK142" s="124">
        <f t="shared" ref="AK142:BH142" si="105">IFERROR(AK84^2,"")</f>
        <v>8.1640458545918069</v>
      </c>
      <c r="AL142" s="124">
        <f t="shared" si="105"/>
        <v>16.190738799513003</v>
      </c>
      <c r="AM142" s="124">
        <f t="shared" si="105"/>
        <v>26.972112493317802</v>
      </c>
      <c r="AN142" s="124">
        <f t="shared" si="105"/>
        <v>9.6714207090337734</v>
      </c>
      <c r="AO142" s="124">
        <f t="shared" si="105"/>
        <v>0</v>
      </c>
      <c r="AP142" s="124">
        <f t="shared" si="105"/>
        <v>0</v>
      </c>
      <c r="AQ142" s="124">
        <f t="shared" si="105"/>
        <v>0</v>
      </c>
      <c r="AR142" s="124">
        <f t="shared" si="105"/>
        <v>0</v>
      </c>
      <c r="AS142" s="124">
        <f t="shared" si="105"/>
        <v>0</v>
      </c>
      <c r="AT142" s="124">
        <f t="shared" si="105"/>
        <v>0</v>
      </c>
      <c r="AU142" s="124">
        <f t="shared" si="105"/>
        <v>0</v>
      </c>
      <c r="AV142" s="124">
        <f t="shared" si="105"/>
        <v>0</v>
      </c>
      <c r="AW142" s="124">
        <f t="shared" si="105"/>
        <v>0</v>
      </c>
      <c r="AX142" s="124">
        <f t="shared" si="105"/>
        <v>0</v>
      </c>
      <c r="AY142" s="124">
        <f t="shared" si="105"/>
        <v>0</v>
      </c>
      <c r="AZ142" s="124">
        <f t="shared" si="105"/>
        <v>0</v>
      </c>
      <c r="BA142" s="124">
        <f t="shared" si="105"/>
        <v>0</v>
      </c>
      <c r="BB142" s="124">
        <f t="shared" si="105"/>
        <v>0</v>
      </c>
      <c r="BC142" s="124">
        <f t="shared" si="105"/>
        <v>0</v>
      </c>
      <c r="BD142" s="124">
        <f t="shared" si="105"/>
        <v>0</v>
      </c>
      <c r="BE142" s="124">
        <f t="shared" si="105"/>
        <v>0</v>
      </c>
      <c r="BF142" s="124">
        <f t="shared" si="105"/>
        <v>0</v>
      </c>
      <c r="BG142" s="124">
        <f t="shared" si="105"/>
        <v>0</v>
      </c>
      <c r="BH142" s="124">
        <f t="shared" si="105"/>
        <v>0</v>
      </c>
    </row>
    <row r="143" spans="4:61" x14ac:dyDescent="0.25">
      <c r="T143" s="2"/>
      <c r="U143" s="2"/>
      <c r="AH143" s="123" t="str">
        <f t="shared" si="100"/>
        <v>Coke Zero</v>
      </c>
      <c r="AK143" s="124">
        <f t="shared" ref="AK143:BH143" si="106">IFERROR(AK85^2,"")</f>
        <v>4.9243642314177771</v>
      </c>
      <c r="AL143" s="124">
        <f t="shared" si="106"/>
        <v>11.409084425663286</v>
      </c>
      <c r="AM143" s="124">
        <f t="shared" si="106"/>
        <v>20.682704955504061</v>
      </c>
      <c r="AN143" s="124">
        <f t="shared" si="106"/>
        <v>6.3675939708964977</v>
      </c>
      <c r="AO143" s="124">
        <f t="shared" si="106"/>
        <v>0.41760555653907522</v>
      </c>
      <c r="AP143" s="124">
        <f t="shared" si="106"/>
        <v>0</v>
      </c>
      <c r="AQ143" s="124">
        <f t="shared" si="106"/>
        <v>0</v>
      </c>
      <c r="AR143" s="124">
        <f t="shared" si="106"/>
        <v>0</v>
      </c>
      <c r="AS143" s="124">
        <f t="shared" si="106"/>
        <v>0</v>
      </c>
      <c r="AT143" s="124">
        <f t="shared" si="106"/>
        <v>0</v>
      </c>
      <c r="AU143" s="124">
        <f t="shared" si="106"/>
        <v>0</v>
      </c>
      <c r="AV143" s="124">
        <f t="shared" si="106"/>
        <v>0</v>
      </c>
      <c r="AW143" s="124">
        <f t="shared" si="106"/>
        <v>0</v>
      </c>
      <c r="AX143" s="124">
        <f t="shared" si="106"/>
        <v>0</v>
      </c>
      <c r="AY143" s="124">
        <f t="shared" si="106"/>
        <v>0</v>
      </c>
      <c r="AZ143" s="124">
        <f t="shared" si="106"/>
        <v>0</v>
      </c>
      <c r="BA143" s="124">
        <f t="shared" si="106"/>
        <v>0</v>
      </c>
      <c r="BB143" s="124">
        <f t="shared" si="106"/>
        <v>0</v>
      </c>
      <c r="BC143" s="124">
        <f t="shared" si="106"/>
        <v>0</v>
      </c>
      <c r="BD143" s="124">
        <f t="shared" si="106"/>
        <v>0</v>
      </c>
      <c r="BE143" s="124">
        <f t="shared" si="106"/>
        <v>0</v>
      </c>
      <c r="BF143" s="124">
        <f t="shared" si="106"/>
        <v>0</v>
      </c>
      <c r="BG143" s="124">
        <f t="shared" si="106"/>
        <v>0</v>
      </c>
      <c r="BH143" s="124">
        <f t="shared" si="106"/>
        <v>0</v>
      </c>
    </row>
    <row r="144" spans="4:61" x14ac:dyDescent="0.25">
      <c r="T144" s="2"/>
      <c r="U144" s="2"/>
      <c r="AH144" s="123" t="str">
        <f t="shared" si="100"/>
        <v>Water</v>
      </c>
      <c r="AK144" s="124">
        <f t="shared" ref="AK144:BH144" si="107">IFERROR(AK86^2,"")</f>
        <v>9.1931836060717149</v>
      </c>
      <c r="AL144" s="124">
        <f t="shared" si="107"/>
        <v>15.1115091091495</v>
      </c>
      <c r="AM144" s="124">
        <f t="shared" si="107"/>
        <v>18.652932573515194</v>
      </c>
      <c r="AN144" s="124">
        <f t="shared" si="107"/>
        <v>21.071403585131311</v>
      </c>
      <c r="AO144" s="124">
        <f t="shared" si="107"/>
        <v>16.445254843746696</v>
      </c>
      <c r="AP144" s="124">
        <f t="shared" si="107"/>
        <v>13.951896928484523</v>
      </c>
      <c r="AQ144" s="124">
        <f t="shared" si="107"/>
        <v>0</v>
      </c>
      <c r="AR144" s="124">
        <f t="shared" si="107"/>
        <v>0</v>
      </c>
      <c r="AS144" s="124">
        <f t="shared" si="107"/>
        <v>0</v>
      </c>
      <c r="AT144" s="124">
        <f t="shared" si="107"/>
        <v>0</v>
      </c>
      <c r="AU144" s="124">
        <f t="shared" si="107"/>
        <v>0</v>
      </c>
      <c r="AV144" s="124">
        <f t="shared" si="107"/>
        <v>0</v>
      </c>
      <c r="AW144" s="124">
        <f t="shared" si="107"/>
        <v>0</v>
      </c>
      <c r="AX144" s="124">
        <f t="shared" si="107"/>
        <v>0</v>
      </c>
      <c r="AY144" s="124">
        <f t="shared" si="107"/>
        <v>0</v>
      </c>
      <c r="AZ144" s="124">
        <f t="shared" si="107"/>
        <v>0</v>
      </c>
      <c r="BA144" s="124">
        <f t="shared" si="107"/>
        <v>0</v>
      </c>
      <c r="BB144" s="124">
        <f t="shared" si="107"/>
        <v>0</v>
      </c>
      <c r="BC144" s="124">
        <f t="shared" si="107"/>
        <v>0</v>
      </c>
      <c r="BD144" s="124">
        <f t="shared" si="107"/>
        <v>0</v>
      </c>
      <c r="BE144" s="124">
        <f t="shared" si="107"/>
        <v>0</v>
      </c>
      <c r="BF144" s="124">
        <f t="shared" si="107"/>
        <v>0</v>
      </c>
      <c r="BG144" s="124">
        <f t="shared" si="107"/>
        <v>0</v>
      </c>
      <c r="BH144" s="124">
        <f t="shared" si="107"/>
        <v>0</v>
      </c>
    </row>
    <row r="145" spans="20:60" x14ac:dyDescent="0.25">
      <c r="T145" s="2"/>
      <c r="U145" s="2"/>
      <c r="AH145" s="123" t="str">
        <f t="shared" si="100"/>
        <v>Mt Dew</v>
      </c>
      <c r="AK145" s="124">
        <f t="shared" ref="AK145:BH145" si="108">IFERROR(AK87^2,"")</f>
        <v>0.97625976148883953</v>
      </c>
      <c r="AL145" s="124">
        <f t="shared" si="108"/>
        <v>0.89450069132456711</v>
      </c>
      <c r="AM145" s="124">
        <f t="shared" si="108"/>
        <v>4.555662006552053</v>
      </c>
      <c r="AN145" s="124">
        <f t="shared" si="108"/>
        <v>0.51384429270281351</v>
      </c>
      <c r="AO145" s="124">
        <f t="shared" si="108"/>
        <v>10.418276191395488</v>
      </c>
      <c r="AP145" s="124">
        <f t="shared" si="108"/>
        <v>6.7200494630959184</v>
      </c>
      <c r="AQ145" s="124">
        <f t="shared" si="108"/>
        <v>16.068882938545137</v>
      </c>
      <c r="AR145" s="124">
        <f t="shared" si="108"/>
        <v>0</v>
      </c>
      <c r="AS145" s="124">
        <f t="shared" si="108"/>
        <v>0</v>
      </c>
      <c r="AT145" s="124">
        <f t="shared" si="108"/>
        <v>0</v>
      </c>
      <c r="AU145" s="124">
        <f t="shared" si="108"/>
        <v>0</v>
      </c>
      <c r="AV145" s="124">
        <f t="shared" si="108"/>
        <v>0</v>
      </c>
      <c r="AW145" s="124">
        <f t="shared" si="108"/>
        <v>0</v>
      </c>
      <c r="AX145" s="124">
        <f t="shared" si="108"/>
        <v>0</v>
      </c>
      <c r="AY145" s="124">
        <f t="shared" si="108"/>
        <v>0</v>
      </c>
      <c r="AZ145" s="124">
        <f t="shared" si="108"/>
        <v>0</v>
      </c>
      <c r="BA145" s="124">
        <f t="shared" si="108"/>
        <v>0</v>
      </c>
      <c r="BB145" s="124">
        <f t="shared" si="108"/>
        <v>0</v>
      </c>
      <c r="BC145" s="124">
        <f t="shared" si="108"/>
        <v>0</v>
      </c>
      <c r="BD145" s="124">
        <f t="shared" si="108"/>
        <v>0</v>
      </c>
      <c r="BE145" s="124">
        <f t="shared" si="108"/>
        <v>0</v>
      </c>
      <c r="BF145" s="124">
        <f t="shared" si="108"/>
        <v>0</v>
      </c>
      <c r="BG145" s="124">
        <f t="shared" si="108"/>
        <v>0</v>
      </c>
      <c r="BH145" s="124">
        <f t="shared" si="108"/>
        <v>0</v>
      </c>
    </row>
    <row r="146" spans="20:60" x14ac:dyDescent="0.25">
      <c r="T146" s="2"/>
      <c r="U146" s="2"/>
      <c r="AH146" s="123" t="str">
        <f t="shared" si="100"/>
        <v>Dr Pepper</v>
      </c>
      <c r="AK146" s="124">
        <f t="shared" ref="AK146:BH146" si="109">IFERROR(AK88^2,"")</f>
        <v>8.2163088855178152</v>
      </c>
      <c r="AL146" s="124">
        <f t="shared" si="109"/>
        <v>17.254307124319482</v>
      </c>
      <c r="AM146" s="124">
        <f t="shared" si="109"/>
        <v>26.683785777785701</v>
      </c>
      <c r="AN146" s="124">
        <f t="shared" si="109"/>
        <v>14.49328807241756</v>
      </c>
      <c r="AO146" s="124">
        <f t="shared" si="109"/>
        <v>2.361673111369607</v>
      </c>
      <c r="AP146" s="124">
        <f t="shared" si="109"/>
        <v>2.5274359086565661</v>
      </c>
      <c r="AQ146" s="124">
        <f t="shared" si="109"/>
        <v>7.6478899575630983</v>
      </c>
      <c r="AR146" s="124">
        <f t="shared" si="109"/>
        <v>13.143709478211671</v>
      </c>
      <c r="AS146" s="124">
        <f t="shared" si="109"/>
        <v>0</v>
      </c>
      <c r="AT146" s="124">
        <f t="shared" si="109"/>
        <v>0</v>
      </c>
      <c r="AU146" s="124">
        <f t="shared" si="109"/>
        <v>0</v>
      </c>
      <c r="AV146" s="124">
        <f t="shared" si="109"/>
        <v>0</v>
      </c>
      <c r="AW146" s="124">
        <f t="shared" si="109"/>
        <v>0</v>
      </c>
      <c r="AX146" s="124">
        <f t="shared" si="109"/>
        <v>0</v>
      </c>
      <c r="AY146" s="124">
        <f t="shared" si="109"/>
        <v>0</v>
      </c>
      <c r="AZ146" s="124">
        <f t="shared" si="109"/>
        <v>0</v>
      </c>
      <c r="BA146" s="124">
        <f t="shared" si="109"/>
        <v>0</v>
      </c>
      <c r="BB146" s="124">
        <f t="shared" si="109"/>
        <v>0</v>
      </c>
      <c r="BC146" s="124">
        <f t="shared" si="109"/>
        <v>0</v>
      </c>
      <c r="BD146" s="124">
        <f t="shared" si="109"/>
        <v>0</v>
      </c>
      <c r="BE146" s="124">
        <f t="shared" si="109"/>
        <v>0</v>
      </c>
      <c r="BF146" s="124">
        <f t="shared" si="109"/>
        <v>0</v>
      </c>
      <c r="BG146" s="124">
        <f t="shared" si="109"/>
        <v>0</v>
      </c>
      <c r="BH146" s="124">
        <f t="shared" si="109"/>
        <v>0</v>
      </c>
    </row>
    <row r="147" spans="20:60" x14ac:dyDescent="0.25">
      <c r="T147" s="2"/>
      <c r="U147" s="2"/>
      <c r="AH147" s="123" t="str">
        <f t="shared" si="100"/>
        <v>Diet Coke</v>
      </c>
      <c r="AK147" s="124">
        <f t="shared" ref="AK147:BH147" si="110">IFERROR(AK89^2,"")</f>
        <v>4.5337045233036966</v>
      </c>
      <c r="AL147" s="124">
        <f t="shared" si="110"/>
        <v>11.032783973705275</v>
      </c>
      <c r="AM147" s="124">
        <f t="shared" si="110"/>
        <v>17.20463213523341</v>
      </c>
      <c r="AN147" s="124">
        <f t="shared" si="110"/>
        <v>12.270415258221771</v>
      </c>
      <c r="AO147" s="124">
        <f t="shared" si="110"/>
        <v>6.2598325753339426</v>
      </c>
      <c r="AP147" s="124">
        <f t="shared" si="110"/>
        <v>4.7856235985687574</v>
      </c>
      <c r="AQ147" s="124">
        <f t="shared" si="110"/>
        <v>2.4259810338812358</v>
      </c>
      <c r="AR147" s="124">
        <f t="shared" si="110"/>
        <v>9.491636288693087</v>
      </c>
      <c r="AS147" s="124">
        <f t="shared" si="110"/>
        <v>1.8648378452957566</v>
      </c>
      <c r="AT147" s="124">
        <f t="shared" si="110"/>
        <v>0</v>
      </c>
      <c r="AU147" s="124">
        <f t="shared" si="110"/>
        <v>0</v>
      </c>
      <c r="AV147" s="124">
        <f t="shared" si="110"/>
        <v>0</v>
      </c>
      <c r="AW147" s="124">
        <f t="shared" si="110"/>
        <v>0</v>
      </c>
      <c r="AX147" s="124">
        <f t="shared" si="110"/>
        <v>0</v>
      </c>
      <c r="AY147" s="124">
        <f t="shared" si="110"/>
        <v>0</v>
      </c>
      <c r="AZ147" s="124">
        <f t="shared" si="110"/>
        <v>0</v>
      </c>
      <c r="BA147" s="124">
        <f t="shared" si="110"/>
        <v>0</v>
      </c>
      <c r="BB147" s="124">
        <f t="shared" si="110"/>
        <v>0</v>
      </c>
      <c r="BC147" s="124">
        <f t="shared" si="110"/>
        <v>0</v>
      </c>
      <c r="BD147" s="124">
        <f t="shared" si="110"/>
        <v>0</v>
      </c>
      <c r="BE147" s="124">
        <f t="shared" si="110"/>
        <v>0</v>
      </c>
      <c r="BF147" s="124">
        <f t="shared" si="110"/>
        <v>0</v>
      </c>
      <c r="BG147" s="124">
        <f t="shared" si="110"/>
        <v>0</v>
      </c>
      <c r="BH147" s="124">
        <f t="shared" si="110"/>
        <v>0</v>
      </c>
    </row>
    <row r="148" spans="20:60" x14ac:dyDescent="0.25">
      <c r="T148" s="2"/>
      <c r="U148" s="2"/>
      <c r="AH148" s="123" t="str">
        <f t="shared" si="100"/>
        <v>Pepsi Next</v>
      </c>
      <c r="AK148" s="124">
        <f t="shared" ref="AK148:BH148" si="111">IFERROR(AK90^2,"")</f>
        <v>1.922357026403712</v>
      </c>
      <c r="AL148" s="124">
        <f t="shared" si="111"/>
        <v>4.9331236836942338</v>
      </c>
      <c r="AM148" s="124">
        <f t="shared" si="111"/>
        <v>11.724404238909038</v>
      </c>
      <c r="AN148" s="124">
        <f t="shared" si="111"/>
        <v>1.3740541464293528</v>
      </c>
      <c r="AO148" s="124">
        <f t="shared" si="111"/>
        <v>3.81579805494207</v>
      </c>
      <c r="AP148" s="124">
        <f t="shared" si="111"/>
        <v>1.8289275136400267</v>
      </c>
      <c r="AQ148" s="124">
        <f t="shared" si="111"/>
        <v>15.89756185117465</v>
      </c>
      <c r="AR148" s="124">
        <f t="shared" si="111"/>
        <v>1.7580785050818724</v>
      </c>
      <c r="AS148" s="124">
        <f t="shared" si="111"/>
        <v>7.2681581774000117</v>
      </c>
      <c r="AT148" s="124">
        <f t="shared" si="111"/>
        <v>7.0462353177898676</v>
      </c>
      <c r="AU148" s="124">
        <f t="shared" si="111"/>
        <v>0</v>
      </c>
      <c r="AV148" s="124">
        <f t="shared" si="111"/>
        <v>0</v>
      </c>
      <c r="AW148" s="124">
        <f t="shared" si="111"/>
        <v>0</v>
      </c>
      <c r="AX148" s="124">
        <f t="shared" si="111"/>
        <v>0</v>
      </c>
      <c r="AY148" s="124">
        <f t="shared" si="111"/>
        <v>0</v>
      </c>
      <c r="AZ148" s="124">
        <f t="shared" si="111"/>
        <v>0</v>
      </c>
      <c r="BA148" s="124">
        <f t="shared" si="111"/>
        <v>0</v>
      </c>
      <c r="BB148" s="124">
        <f t="shared" si="111"/>
        <v>0</v>
      </c>
      <c r="BC148" s="124">
        <f t="shared" si="111"/>
        <v>0</v>
      </c>
      <c r="BD148" s="124">
        <f t="shared" si="111"/>
        <v>0</v>
      </c>
      <c r="BE148" s="124">
        <f t="shared" si="111"/>
        <v>0</v>
      </c>
      <c r="BF148" s="124">
        <f t="shared" si="111"/>
        <v>0</v>
      </c>
      <c r="BG148" s="124">
        <f t="shared" si="111"/>
        <v>0</v>
      </c>
      <c r="BH148" s="124">
        <f t="shared" si="111"/>
        <v>0</v>
      </c>
    </row>
    <row r="149" spans="20:60" x14ac:dyDescent="0.25">
      <c r="T149" s="2"/>
      <c r="U149" s="2"/>
      <c r="AH149" s="123" t="str">
        <f t="shared" si="100"/>
        <v>Lift</v>
      </c>
      <c r="AK149" s="124">
        <f t="shared" ref="AK149:BH149" si="112">IFERROR(AK91^2,"")</f>
        <v>3.6294787892245868</v>
      </c>
      <c r="AL149" s="124">
        <f t="shared" si="112"/>
        <v>0.82679597249030157</v>
      </c>
      <c r="AM149" s="124">
        <f t="shared" si="112"/>
        <v>2.5402400777263683</v>
      </c>
      <c r="AN149" s="124">
        <f t="shared" si="112"/>
        <v>1.6142131215094404</v>
      </c>
      <c r="AO149" s="124">
        <f t="shared" si="112"/>
        <v>18.091318900619864</v>
      </c>
      <c r="AP149" s="124">
        <f t="shared" si="112"/>
        <v>13.16280602442127</v>
      </c>
      <c r="AQ149" s="124">
        <f t="shared" si="112"/>
        <v>22.584935377214354</v>
      </c>
      <c r="AR149" s="124">
        <f t="shared" si="112"/>
        <v>1.121613068914636</v>
      </c>
      <c r="AS149" s="124">
        <f t="shared" si="112"/>
        <v>21.861042327273605</v>
      </c>
      <c r="AT149" s="124">
        <f t="shared" si="112"/>
        <v>16.261862525066427</v>
      </c>
      <c r="AU149" s="124">
        <f t="shared" si="112"/>
        <v>5.3363363408806155</v>
      </c>
      <c r="AV149" s="124">
        <f t="shared" si="112"/>
        <v>0</v>
      </c>
      <c r="AW149" s="124">
        <f t="shared" si="112"/>
        <v>0</v>
      </c>
      <c r="AX149" s="124">
        <f t="shared" si="112"/>
        <v>0</v>
      </c>
      <c r="AY149" s="124">
        <f t="shared" si="112"/>
        <v>0</v>
      </c>
      <c r="AZ149" s="124">
        <f t="shared" si="112"/>
        <v>0</v>
      </c>
      <c r="BA149" s="124">
        <f t="shared" si="112"/>
        <v>0</v>
      </c>
      <c r="BB149" s="124">
        <f t="shared" si="112"/>
        <v>0</v>
      </c>
      <c r="BC149" s="124">
        <f t="shared" si="112"/>
        <v>0</v>
      </c>
      <c r="BD149" s="124">
        <f t="shared" si="112"/>
        <v>0</v>
      </c>
      <c r="BE149" s="124">
        <f t="shared" si="112"/>
        <v>0</v>
      </c>
      <c r="BF149" s="124">
        <f t="shared" si="112"/>
        <v>0</v>
      </c>
      <c r="BG149" s="124">
        <f t="shared" si="112"/>
        <v>0</v>
      </c>
      <c r="BH149" s="124">
        <f t="shared" si="112"/>
        <v>0</v>
      </c>
    </row>
    <row r="150" spans="20:60" x14ac:dyDescent="0.25">
      <c r="AH150" s="123" t="str">
        <f t="shared" si="100"/>
        <v>Sweet</v>
      </c>
      <c r="AK150" s="124">
        <f t="shared" ref="AK150:BH150" si="113">IFERROR(AK92^2,"")</f>
        <v>2.9109956549123925</v>
      </c>
      <c r="AL150" s="124">
        <f t="shared" si="113"/>
        <v>0.17521094396983428</v>
      </c>
      <c r="AM150" s="124">
        <f t="shared" si="113"/>
        <v>0.80923300647555807</v>
      </c>
      <c r="AN150" s="124">
        <f t="shared" si="113"/>
        <v>3.210691767002162</v>
      </c>
      <c r="AO150" s="124">
        <f t="shared" si="113"/>
        <v>19.516813310151782</v>
      </c>
      <c r="AP150" s="124">
        <f t="shared" si="113"/>
        <v>14.233452905963853</v>
      </c>
      <c r="AQ150" s="124">
        <f t="shared" si="113"/>
        <v>17.745226821246327</v>
      </c>
      <c r="AR150" s="124">
        <f t="shared" si="113"/>
        <v>1.583351364390871</v>
      </c>
      <c r="AS150" s="124">
        <f t="shared" si="113"/>
        <v>20.906549193034657</v>
      </c>
      <c r="AT150" s="124">
        <f t="shared" si="113"/>
        <v>13.857994668263036</v>
      </c>
      <c r="AU150" s="124">
        <f t="shared" si="113"/>
        <v>6.6283086984207369</v>
      </c>
      <c r="AV150" s="124">
        <f t="shared" si="113"/>
        <v>0.63122581233848796</v>
      </c>
      <c r="AW150" s="124">
        <f t="shared" si="113"/>
        <v>0</v>
      </c>
      <c r="AX150" s="124">
        <f t="shared" si="113"/>
        <v>0</v>
      </c>
      <c r="AY150" s="124">
        <f t="shared" si="113"/>
        <v>0</v>
      </c>
      <c r="AZ150" s="124">
        <f t="shared" si="113"/>
        <v>0</v>
      </c>
      <c r="BA150" s="124">
        <f t="shared" si="113"/>
        <v>0</v>
      </c>
      <c r="BB150" s="124">
        <f t="shared" si="113"/>
        <v>0</v>
      </c>
      <c r="BC150" s="124">
        <f t="shared" si="113"/>
        <v>0</v>
      </c>
      <c r="BD150" s="124">
        <f t="shared" si="113"/>
        <v>0</v>
      </c>
      <c r="BE150" s="124">
        <f t="shared" si="113"/>
        <v>0</v>
      </c>
      <c r="BF150" s="124">
        <f t="shared" si="113"/>
        <v>0</v>
      </c>
      <c r="BG150" s="124">
        <f t="shared" si="113"/>
        <v>0</v>
      </c>
      <c r="BH150" s="124">
        <f t="shared" si="113"/>
        <v>0</v>
      </c>
    </row>
    <row r="151" spans="20:60" x14ac:dyDescent="0.25">
      <c r="AH151" s="123" t="str">
        <f t="shared" si="100"/>
        <v>For Kids</v>
      </c>
      <c r="AK151" s="124">
        <f t="shared" ref="AK151:BH151" si="114">IFERROR(AK93^2,"")</f>
        <v>3.9621597157523225</v>
      </c>
      <c r="AL151" s="124">
        <f t="shared" si="114"/>
        <v>1.8597801709467834</v>
      </c>
      <c r="AM151" s="124">
        <f t="shared" si="114"/>
        <v>1.0475883157467409</v>
      </c>
      <c r="AN151" s="124">
        <f t="shared" si="114"/>
        <v>8.4599396230380979</v>
      </c>
      <c r="AO151" s="124">
        <f t="shared" si="114"/>
        <v>23.220190735483843</v>
      </c>
      <c r="AP151" s="124">
        <f t="shared" si="114"/>
        <v>17.574305861466062</v>
      </c>
      <c r="AQ151" s="124">
        <f t="shared" si="114"/>
        <v>11.112543165941521</v>
      </c>
      <c r="AR151" s="124">
        <f t="shared" si="114"/>
        <v>4.9163885731449497</v>
      </c>
      <c r="AS151" s="124">
        <f t="shared" si="114"/>
        <v>20.399586195019324</v>
      </c>
      <c r="AT151" s="124">
        <f t="shared" si="114"/>
        <v>11.281295477167188</v>
      </c>
      <c r="AU151" s="124">
        <f t="shared" si="114"/>
        <v>10.89026610124659</v>
      </c>
      <c r="AV151" s="124">
        <f t="shared" si="114"/>
        <v>4.6791289645617651</v>
      </c>
      <c r="AW151" s="124">
        <f t="shared" si="114"/>
        <v>1.8881190596007518</v>
      </c>
      <c r="AX151" s="124">
        <f t="shared" si="114"/>
        <v>0</v>
      </c>
      <c r="AY151" s="124">
        <f t="shared" si="114"/>
        <v>0</v>
      </c>
      <c r="AZ151" s="124">
        <f t="shared" si="114"/>
        <v>0</v>
      </c>
      <c r="BA151" s="124">
        <f t="shared" si="114"/>
        <v>0</v>
      </c>
      <c r="BB151" s="124">
        <f t="shared" si="114"/>
        <v>0</v>
      </c>
      <c r="BC151" s="124">
        <f t="shared" si="114"/>
        <v>0</v>
      </c>
      <c r="BD151" s="124">
        <f t="shared" si="114"/>
        <v>0</v>
      </c>
      <c r="BE151" s="124">
        <f t="shared" si="114"/>
        <v>0</v>
      </c>
      <c r="BF151" s="124">
        <f t="shared" si="114"/>
        <v>0</v>
      </c>
      <c r="BG151" s="124">
        <f t="shared" si="114"/>
        <v>0</v>
      </c>
      <c r="BH151" s="124">
        <f t="shared" si="114"/>
        <v>0</v>
      </c>
    </row>
    <row r="152" spans="20:60" x14ac:dyDescent="0.25">
      <c r="AH152" s="123" t="str">
        <f t="shared" si="100"/>
        <v>High caffeine</v>
      </c>
      <c r="AK152" s="124">
        <f t="shared" ref="AK152:BH152" si="115">IFERROR(AK94^2,"")</f>
        <v>6.2734650857471692</v>
      </c>
      <c r="AL152" s="124">
        <f t="shared" si="115"/>
        <v>12.392459656502282</v>
      </c>
      <c r="AM152" s="124">
        <f t="shared" si="115"/>
        <v>22.274202567722366</v>
      </c>
      <c r="AN152" s="124">
        <f t="shared" si="115"/>
        <v>5.7510307309335014</v>
      </c>
      <c r="AO152" s="124">
        <f t="shared" si="115"/>
        <v>0.69173266824204216</v>
      </c>
      <c r="AP152" s="124">
        <f t="shared" si="115"/>
        <v>0.40593145324016339</v>
      </c>
      <c r="AQ152" s="124">
        <f t="shared" si="115"/>
        <v>18.92717804908705</v>
      </c>
      <c r="AR152" s="124">
        <f t="shared" si="115"/>
        <v>6.9815922664652605</v>
      </c>
      <c r="AS152" s="124">
        <f t="shared" si="115"/>
        <v>4.7586981567753952</v>
      </c>
      <c r="AT152" s="124">
        <f t="shared" si="115"/>
        <v>7.9105628820240499</v>
      </c>
      <c r="AU152" s="124">
        <f t="shared" si="115"/>
        <v>1.7333910008440527</v>
      </c>
      <c r="AV152" s="124">
        <f t="shared" si="115"/>
        <v>13.034602396722738</v>
      </c>
      <c r="AW152" s="124">
        <f t="shared" si="115"/>
        <v>15.099020359345108</v>
      </c>
      <c r="AX152" s="124">
        <f t="shared" si="115"/>
        <v>20.189053859760936</v>
      </c>
      <c r="AY152" s="124">
        <f t="shared" si="115"/>
        <v>0</v>
      </c>
      <c r="AZ152" s="124">
        <f t="shared" si="115"/>
        <v>0</v>
      </c>
      <c r="BA152" s="124">
        <f t="shared" si="115"/>
        <v>0</v>
      </c>
      <c r="BB152" s="124">
        <f t="shared" si="115"/>
        <v>0</v>
      </c>
      <c r="BC152" s="124">
        <f t="shared" si="115"/>
        <v>0</v>
      </c>
      <c r="BD152" s="124">
        <f t="shared" si="115"/>
        <v>0</v>
      </c>
      <c r="BE152" s="124">
        <f t="shared" si="115"/>
        <v>0</v>
      </c>
      <c r="BF152" s="124">
        <f t="shared" si="115"/>
        <v>0</v>
      </c>
      <c r="BG152" s="124">
        <f t="shared" si="115"/>
        <v>0</v>
      </c>
      <c r="BH152" s="124">
        <f t="shared" si="115"/>
        <v>0</v>
      </c>
    </row>
    <row r="153" spans="20:60" x14ac:dyDescent="0.25">
      <c r="AH153" s="123" t="str">
        <f t="shared" si="100"/>
        <v>Modern</v>
      </c>
      <c r="AK153" s="124">
        <f t="shared" ref="AK153:BH153" si="116">IFERROR(AK95^2,"")</f>
        <v>3.3799380406652095</v>
      </c>
      <c r="AL153" s="124">
        <f t="shared" si="116"/>
        <v>6.7515519516186595</v>
      </c>
      <c r="AM153" s="124">
        <f t="shared" si="116"/>
        <v>14.427544883677381</v>
      </c>
      <c r="AN153" s="124">
        <f t="shared" si="116"/>
        <v>1.7724432633389886</v>
      </c>
      <c r="AO153" s="124">
        <f t="shared" si="116"/>
        <v>3.3477380309682383</v>
      </c>
      <c r="AP153" s="124">
        <f t="shared" si="116"/>
        <v>1.7380119298144345</v>
      </c>
      <c r="AQ153" s="124">
        <f t="shared" si="116"/>
        <v>19.080106166038945</v>
      </c>
      <c r="AR153" s="124">
        <f t="shared" si="116"/>
        <v>2.7838962632216884</v>
      </c>
      <c r="AS153" s="124">
        <f t="shared" si="116"/>
        <v>7.9698154580539349</v>
      </c>
      <c r="AT153" s="124">
        <f t="shared" si="116"/>
        <v>8.8380856662977543</v>
      </c>
      <c r="AU153" s="124">
        <f t="shared" si="116"/>
        <v>0.20512401222122587</v>
      </c>
      <c r="AV153" s="124">
        <f t="shared" si="116"/>
        <v>6.5961177146846595</v>
      </c>
      <c r="AW153" s="124">
        <f t="shared" si="116"/>
        <v>8.5647982688639992</v>
      </c>
      <c r="AX153" s="124">
        <f t="shared" si="116"/>
        <v>13.922302070764923</v>
      </c>
      <c r="AY153" s="124">
        <f t="shared" si="116"/>
        <v>1.1472835373000694</v>
      </c>
      <c r="AZ153" s="124">
        <f t="shared" si="116"/>
        <v>0</v>
      </c>
      <c r="BA153" s="124">
        <f t="shared" si="116"/>
        <v>0</v>
      </c>
      <c r="BB153" s="124">
        <f t="shared" si="116"/>
        <v>0</v>
      </c>
      <c r="BC153" s="124">
        <f t="shared" si="116"/>
        <v>0</v>
      </c>
      <c r="BD153" s="124">
        <f t="shared" si="116"/>
        <v>0</v>
      </c>
      <c r="BE153" s="124">
        <f t="shared" si="116"/>
        <v>0</v>
      </c>
      <c r="BF153" s="124">
        <f t="shared" si="116"/>
        <v>0</v>
      </c>
      <c r="BG153" s="124">
        <f t="shared" si="116"/>
        <v>0</v>
      </c>
      <c r="BH153" s="124">
        <f t="shared" si="116"/>
        <v>0</v>
      </c>
    </row>
    <row r="154" spans="20:60" x14ac:dyDescent="0.25">
      <c r="AH154" s="123" t="str">
        <f t="shared" si="100"/>
        <v>Low in sugar</v>
      </c>
      <c r="AK154" s="124">
        <f t="shared" ref="AK154:BH154" si="117">IFERROR(AK96^2,"")</f>
        <v>8.2698052426748703</v>
      </c>
      <c r="AL154" s="124">
        <f t="shared" si="117"/>
        <v>17.046788224650765</v>
      </c>
      <c r="AM154" s="124">
        <f t="shared" si="117"/>
        <v>27.484441888882849</v>
      </c>
      <c r="AN154" s="124">
        <f t="shared" si="117"/>
        <v>11.984292019319794</v>
      </c>
      <c r="AO154" s="124">
        <f t="shared" si="117"/>
        <v>0.4931351023367555</v>
      </c>
      <c r="AP154" s="124">
        <f t="shared" si="117"/>
        <v>0.94910328004028044</v>
      </c>
      <c r="AQ154" s="124">
        <f t="shared" si="117"/>
        <v>12.340017509924895</v>
      </c>
      <c r="AR154" s="124">
        <f t="shared" si="117"/>
        <v>11.83909204617798</v>
      </c>
      <c r="AS154" s="124">
        <f t="shared" si="117"/>
        <v>0.72735481047018968</v>
      </c>
      <c r="AT154" s="124">
        <f t="shared" si="117"/>
        <v>3.9925828604955105</v>
      </c>
      <c r="AU154" s="124">
        <f t="shared" si="117"/>
        <v>5.2550768445679683</v>
      </c>
      <c r="AV154" s="124">
        <f t="shared" si="117"/>
        <v>20.220033233237832</v>
      </c>
      <c r="AW154" s="124">
        <f t="shared" si="117"/>
        <v>20.6156576211167</v>
      </c>
      <c r="AX154" s="124">
        <f t="shared" si="117"/>
        <v>22.448142834469273</v>
      </c>
      <c r="AY154" s="124">
        <f t="shared" si="117"/>
        <v>2.0996773269405353</v>
      </c>
      <c r="AZ154" s="124">
        <f t="shared" si="117"/>
        <v>5.2557279511142152</v>
      </c>
      <c r="BA154" s="124">
        <f t="shared" si="117"/>
        <v>0</v>
      </c>
      <c r="BB154" s="124">
        <f t="shared" si="117"/>
        <v>0</v>
      </c>
      <c r="BC154" s="124">
        <f t="shared" si="117"/>
        <v>0</v>
      </c>
      <c r="BD154" s="124">
        <f t="shared" si="117"/>
        <v>0</v>
      </c>
      <c r="BE154" s="124">
        <f t="shared" si="117"/>
        <v>0</v>
      </c>
      <c r="BF154" s="124">
        <f t="shared" si="117"/>
        <v>0</v>
      </c>
      <c r="BG154" s="124">
        <f t="shared" si="117"/>
        <v>0</v>
      </c>
      <c r="BH154" s="124">
        <f t="shared" si="117"/>
        <v>0</v>
      </c>
    </row>
    <row r="155" spans="20:60" x14ac:dyDescent="0.25">
      <c r="AH155" s="123" t="str">
        <f t="shared" si="100"/>
        <v>Trusted</v>
      </c>
      <c r="AK155" s="124">
        <f t="shared" ref="AK155:BH155" si="118">IFERROR(AK97^2,"")</f>
        <v>2.0564166511120079</v>
      </c>
      <c r="AL155" s="124">
        <f t="shared" si="118"/>
        <v>5.0390958165831181</v>
      </c>
      <c r="AM155" s="124">
        <f t="shared" si="118"/>
        <v>8.0790146498166742</v>
      </c>
      <c r="AN155" s="124">
        <f t="shared" si="118"/>
        <v>9.0279532919989176</v>
      </c>
      <c r="AO155" s="124">
        <f t="shared" si="118"/>
        <v>11.50648254704717</v>
      </c>
      <c r="AP155" s="124">
        <f t="shared" si="118"/>
        <v>8.2322917765023362</v>
      </c>
      <c r="AQ155" s="124">
        <f t="shared" si="118"/>
        <v>2.7451004829588204</v>
      </c>
      <c r="AR155" s="124">
        <f t="shared" si="118"/>
        <v>5.6580752815317288</v>
      </c>
      <c r="AS155" s="124">
        <f t="shared" si="118"/>
        <v>7.1771403302573971</v>
      </c>
      <c r="AT155" s="124">
        <f t="shared" si="118"/>
        <v>1.9794140361950656</v>
      </c>
      <c r="AU155" s="124">
        <f t="shared" si="118"/>
        <v>6.8732463071882721</v>
      </c>
      <c r="AV155" s="124">
        <f t="shared" si="118"/>
        <v>9.5916093554896609</v>
      </c>
      <c r="AW155" s="124">
        <f t="shared" si="118"/>
        <v>6.7205648748021698</v>
      </c>
      <c r="AX155" s="124">
        <f t="shared" si="118"/>
        <v>3.8994575876547626</v>
      </c>
      <c r="AY155" s="124">
        <f t="shared" si="118"/>
        <v>11.390274661258395</v>
      </c>
      <c r="AZ155" s="124">
        <f t="shared" si="118"/>
        <v>9.3396456641039372</v>
      </c>
      <c r="BA155" s="124">
        <f t="shared" si="118"/>
        <v>9.6019338252158235</v>
      </c>
      <c r="BB155" s="124">
        <f t="shared" si="118"/>
        <v>0</v>
      </c>
      <c r="BC155" s="124">
        <f t="shared" si="118"/>
        <v>0</v>
      </c>
      <c r="BD155" s="124">
        <f t="shared" si="118"/>
        <v>0</v>
      </c>
      <c r="BE155" s="124">
        <f t="shared" si="118"/>
        <v>0</v>
      </c>
      <c r="BF155" s="124">
        <f t="shared" si="118"/>
        <v>0</v>
      </c>
      <c r="BG155" s="124">
        <f t="shared" si="118"/>
        <v>0</v>
      </c>
      <c r="BH155" s="124">
        <f t="shared" si="118"/>
        <v>0</v>
      </c>
    </row>
    <row r="156" spans="20:60" x14ac:dyDescent="0.25">
      <c r="AH156" s="123" t="str">
        <f t="shared" si="100"/>
        <v>Clear</v>
      </c>
      <c r="AK156" s="124">
        <f t="shared" ref="AK156:BH156" si="119">IFERROR(AK98^2,"")</f>
        <v>8.2522426277588217</v>
      </c>
      <c r="AL156" s="124">
        <f t="shared" si="119"/>
        <v>10.952739050550761</v>
      </c>
      <c r="AM156" s="124">
        <f t="shared" si="119"/>
        <v>11.638033180746344</v>
      </c>
      <c r="AN156" s="124">
        <f t="shared" si="119"/>
        <v>19.410316898897964</v>
      </c>
      <c r="AO156" s="124">
        <f t="shared" si="119"/>
        <v>22.552567112695254</v>
      </c>
      <c r="AP156" s="124">
        <f t="shared" si="119"/>
        <v>18.415433468228208</v>
      </c>
      <c r="AQ156" s="124">
        <f t="shared" si="119"/>
        <v>1.6532923070263819</v>
      </c>
      <c r="AR156" s="124">
        <f t="shared" si="119"/>
        <v>13.876820396144145</v>
      </c>
      <c r="AS156" s="124">
        <f t="shared" si="119"/>
        <v>13.835900510079474</v>
      </c>
      <c r="AT156" s="124">
        <f t="shared" si="119"/>
        <v>5.5772063016439661</v>
      </c>
      <c r="AU156" s="124">
        <f t="shared" si="119"/>
        <v>17.047458132197598</v>
      </c>
      <c r="AV156" s="124">
        <f t="shared" si="119"/>
        <v>17.796037690918855</v>
      </c>
      <c r="AW156" s="124">
        <f t="shared" si="119"/>
        <v>12.539840301404727</v>
      </c>
      <c r="AX156" s="124">
        <f t="shared" si="119"/>
        <v>5.7022632972304335</v>
      </c>
      <c r="AY156" s="124">
        <f t="shared" si="119"/>
        <v>23.41233251681453</v>
      </c>
      <c r="AZ156" s="124">
        <f t="shared" si="119"/>
        <v>20.841299395553815</v>
      </c>
      <c r="BA156" s="124">
        <f t="shared" si="119"/>
        <v>18.788102146507441</v>
      </c>
      <c r="BB156" s="124">
        <f t="shared" si="119"/>
        <v>2.2783372434338887</v>
      </c>
      <c r="BC156" s="124">
        <f t="shared" si="119"/>
        <v>0</v>
      </c>
      <c r="BD156" s="124">
        <f t="shared" si="119"/>
        <v>0</v>
      </c>
      <c r="BE156" s="124">
        <f t="shared" si="119"/>
        <v>0</v>
      </c>
      <c r="BF156" s="124">
        <f t="shared" si="119"/>
        <v>0</v>
      </c>
      <c r="BG156" s="124">
        <f t="shared" si="119"/>
        <v>0</v>
      </c>
      <c r="BH156" s="124">
        <f t="shared" si="119"/>
        <v>0</v>
      </c>
    </row>
    <row r="157" spans="20:60" x14ac:dyDescent="0.25">
      <c r="AH157" s="123" t="str">
        <f t="shared" si="100"/>
        <v>Tangy</v>
      </c>
      <c r="AK157" s="124">
        <f t="shared" ref="AK157:BH157" si="120">IFERROR(AK99^2,"")</f>
        <v>1.9866262720566228</v>
      </c>
      <c r="AL157" s="124">
        <f t="shared" si="120"/>
        <v>1.1183008401205965</v>
      </c>
      <c r="AM157" s="124">
        <f t="shared" si="120"/>
        <v>4.6008269527037919</v>
      </c>
      <c r="AN157" s="124">
        <f t="shared" si="120"/>
        <v>0.29892998927305831</v>
      </c>
      <c r="AO157" s="124">
        <f t="shared" si="120"/>
        <v>12.10659487221934</v>
      </c>
      <c r="AP157" s="124">
        <f t="shared" si="120"/>
        <v>8.1840338212615915</v>
      </c>
      <c r="AQ157" s="124">
        <f t="shared" si="120"/>
        <v>19.568869914531088</v>
      </c>
      <c r="AR157" s="124">
        <f t="shared" si="120"/>
        <v>0.17799486408725701</v>
      </c>
      <c r="AS157" s="124">
        <f t="shared" si="120"/>
        <v>15.936731634560541</v>
      </c>
      <c r="AT157" s="124">
        <f t="shared" si="120"/>
        <v>12.232348342819423</v>
      </c>
      <c r="AU157" s="124">
        <f t="shared" si="120"/>
        <v>2.3425358200972708</v>
      </c>
      <c r="AV157" s="124">
        <f t="shared" si="120"/>
        <v>0.61214673596288316</v>
      </c>
      <c r="AW157" s="124">
        <f t="shared" si="120"/>
        <v>1.5519550784962544</v>
      </c>
      <c r="AX157" s="124">
        <f t="shared" si="120"/>
        <v>5.8221382158510409</v>
      </c>
      <c r="AY157" s="124">
        <f t="shared" si="120"/>
        <v>7.9973005939029171</v>
      </c>
      <c r="AZ157" s="124">
        <f t="shared" si="120"/>
        <v>3.2032691678496441</v>
      </c>
      <c r="BA157" s="124">
        <f t="shared" si="120"/>
        <v>14.077300689738726</v>
      </c>
      <c r="BB157" s="124">
        <f t="shared" si="120"/>
        <v>7.7618444268830018</v>
      </c>
      <c r="BC157" s="124">
        <f t="shared" si="120"/>
        <v>16.789907005865739</v>
      </c>
      <c r="BD157" s="124">
        <f t="shared" si="120"/>
        <v>0</v>
      </c>
      <c r="BE157" s="124">
        <f t="shared" si="120"/>
        <v>0</v>
      </c>
      <c r="BF157" s="124">
        <f t="shared" si="120"/>
        <v>0</v>
      </c>
      <c r="BG157" s="124">
        <f t="shared" si="120"/>
        <v>0</v>
      </c>
      <c r="BH157" s="124">
        <f t="shared" si="120"/>
        <v>0</v>
      </c>
    </row>
    <row r="158" spans="20:60" x14ac:dyDescent="0.25">
      <c r="AH158" s="123" t="str">
        <f t="shared" si="100"/>
        <v>Adult</v>
      </c>
      <c r="AK158" s="124">
        <f t="shared" ref="AK158:BH158" si="121">IFERROR(AK100^2,"")</f>
        <v>3.1280965214729233</v>
      </c>
      <c r="AL158" s="124">
        <f t="shared" si="121"/>
        <v>9.2194337796563719</v>
      </c>
      <c r="AM158" s="124">
        <f t="shared" si="121"/>
        <v>15.930079464917073</v>
      </c>
      <c r="AN158" s="124">
        <f t="shared" si="121"/>
        <v>8.9544319672837176</v>
      </c>
      <c r="AO158" s="124">
        <f t="shared" si="121"/>
        <v>3.9357082782101465</v>
      </c>
      <c r="AP158" s="124">
        <f t="shared" si="121"/>
        <v>2.5608981183326094</v>
      </c>
      <c r="AQ158" s="124">
        <f t="shared" si="121"/>
        <v>4.5660261804156868</v>
      </c>
      <c r="AR158" s="124">
        <f t="shared" si="121"/>
        <v>7.0145984129194456</v>
      </c>
      <c r="AS158" s="124">
        <f t="shared" si="121"/>
        <v>1.4320074332587485</v>
      </c>
      <c r="AT158" s="124">
        <f t="shared" si="121"/>
        <v>0.37865152708014738</v>
      </c>
      <c r="AU158" s="124">
        <f t="shared" si="121"/>
        <v>4.2810618233809627</v>
      </c>
      <c r="AV158" s="124">
        <f t="shared" si="121"/>
        <v>13.364418906281131</v>
      </c>
      <c r="AW158" s="124">
        <f t="shared" si="121"/>
        <v>11.913131207456207</v>
      </c>
      <c r="AX158" s="124">
        <f t="shared" si="121"/>
        <v>11.022068901067401</v>
      </c>
      <c r="AY158" s="124">
        <f t="shared" si="121"/>
        <v>4.9022213115580051</v>
      </c>
      <c r="AZ158" s="124">
        <f t="shared" si="121"/>
        <v>5.6050935584516646</v>
      </c>
      <c r="BA158" s="124">
        <f t="shared" si="121"/>
        <v>2.5205871190752487</v>
      </c>
      <c r="BB158" s="124">
        <f t="shared" si="121"/>
        <v>2.3286115726899017</v>
      </c>
      <c r="BC158" s="124">
        <f t="shared" si="121"/>
        <v>7.6820457143413758</v>
      </c>
      <c r="BD158" s="124">
        <f t="shared" si="121"/>
        <v>9.3124745580744044</v>
      </c>
      <c r="BE158" s="124">
        <f t="shared" si="121"/>
        <v>0</v>
      </c>
      <c r="BF158" s="124">
        <f t="shared" si="121"/>
        <v>0</v>
      </c>
      <c r="BG158" s="124">
        <f t="shared" si="121"/>
        <v>0</v>
      </c>
      <c r="BH158" s="124">
        <f t="shared" si="121"/>
        <v>0</v>
      </c>
    </row>
    <row r="159" spans="20:60" x14ac:dyDescent="0.25">
      <c r="AH159" s="123" t="str">
        <f t="shared" si="100"/>
        <v>Bitter</v>
      </c>
      <c r="AK159" s="124">
        <f t="shared" ref="AK159:BH159" si="122">IFERROR(AK101^2,"")</f>
        <v>10.992047868842249</v>
      </c>
      <c r="AL159" s="124">
        <f t="shared" si="122"/>
        <v>21.113410071936404</v>
      </c>
      <c r="AM159" s="124">
        <f t="shared" si="122"/>
        <v>30.816420579553711</v>
      </c>
      <c r="AN159" s="124">
        <f t="shared" si="122"/>
        <v>18.901123189386482</v>
      </c>
      <c r="AO159" s="124">
        <f t="shared" si="122"/>
        <v>4.1483511208022055</v>
      </c>
      <c r="AP159" s="124">
        <f t="shared" si="122"/>
        <v>4.6324883506279395</v>
      </c>
      <c r="AQ159" s="124">
        <f t="shared" si="122"/>
        <v>7.0927800674042905</v>
      </c>
      <c r="AR159" s="124">
        <f t="shared" si="122"/>
        <v>17.038037886645895</v>
      </c>
      <c r="AS159" s="124">
        <f t="shared" si="122"/>
        <v>0.32254775621343212</v>
      </c>
      <c r="AT159" s="124">
        <f t="shared" si="122"/>
        <v>2.2959473568661992</v>
      </c>
      <c r="AU159" s="124">
        <f t="shared" si="122"/>
        <v>10.580932488227241</v>
      </c>
      <c r="AV159" s="124">
        <f t="shared" si="122"/>
        <v>26.699445598943079</v>
      </c>
      <c r="AW159" s="124">
        <f t="shared" si="122"/>
        <v>25.117176454142033</v>
      </c>
      <c r="AX159" s="124">
        <f t="shared" si="122"/>
        <v>23.371693201732885</v>
      </c>
      <c r="AY159" s="124">
        <f t="shared" si="122"/>
        <v>7.4571746890877568</v>
      </c>
      <c r="AZ159" s="124">
        <f t="shared" si="122"/>
        <v>11.493322868200528</v>
      </c>
      <c r="BA159" s="124">
        <f t="shared" si="122"/>
        <v>1.7813420697787048</v>
      </c>
      <c r="BB159" s="124">
        <f t="shared" si="122"/>
        <v>8.498626330916629</v>
      </c>
      <c r="BC159" s="124">
        <f t="shared" si="122"/>
        <v>14.100861916409238</v>
      </c>
      <c r="BD159" s="124">
        <f t="shared" si="122"/>
        <v>20.310130033827033</v>
      </c>
      <c r="BE159" s="124">
        <f t="shared" si="122"/>
        <v>2.4500710794108147</v>
      </c>
      <c r="BF159" s="124">
        <f t="shared" si="122"/>
        <v>0</v>
      </c>
      <c r="BG159" s="124">
        <f t="shared" si="122"/>
        <v>0</v>
      </c>
      <c r="BH159" s="124">
        <f t="shared" si="122"/>
        <v>0</v>
      </c>
    </row>
    <row r="160" spans="20:60" x14ac:dyDescent="0.25">
      <c r="AH160" s="123" t="str">
        <f t="shared" si="100"/>
        <v>Friendy</v>
      </c>
      <c r="AK160" s="124">
        <f t="shared" ref="AK160:BH160" si="123">IFERROR(AK102^2,"")</f>
        <v>2.710982790996697</v>
      </c>
      <c r="AL160" s="124">
        <f t="shared" si="123"/>
        <v>2.7974501019477129</v>
      </c>
      <c r="AM160" s="124">
        <f t="shared" si="123"/>
        <v>3.383575552670921</v>
      </c>
      <c r="AN160" s="124">
        <f t="shared" si="123"/>
        <v>8.7983133636415403</v>
      </c>
      <c r="AO160" s="124">
        <f t="shared" si="123"/>
        <v>18.269774613857219</v>
      </c>
      <c r="AP160" s="124">
        <f t="shared" si="123"/>
        <v>13.556024597581398</v>
      </c>
      <c r="AQ160" s="124">
        <f t="shared" si="123"/>
        <v>6.1520183938237381</v>
      </c>
      <c r="AR160" s="124">
        <f t="shared" si="123"/>
        <v>5.0681160209068086</v>
      </c>
      <c r="AS160" s="124">
        <f t="shared" si="123"/>
        <v>14.257140471475253</v>
      </c>
      <c r="AT160" s="124">
        <f t="shared" si="123"/>
        <v>6.4813731935614651</v>
      </c>
      <c r="AU160" s="124">
        <f t="shared" si="123"/>
        <v>9.1988884987790076</v>
      </c>
      <c r="AV160" s="124">
        <f t="shared" si="123"/>
        <v>6.6525115249805191</v>
      </c>
      <c r="AW160" s="124">
        <f t="shared" si="123"/>
        <v>3.5370541069508885</v>
      </c>
      <c r="AX160" s="124">
        <f t="shared" si="123"/>
        <v>0.75361853912852017</v>
      </c>
      <c r="AY160" s="124">
        <f t="shared" si="123"/>
        <v>16.631432258097281</v>
      </c>
      <c r="AZ160" s="124">
        <f t="shared" si="123"/>
        <v>12.144734758749907</v>
      </c>
      <c r="BA160" s="124">
        <f t="shared" si="123"/>
        <v>16.776902532227059</v>
      </c>
      <c r="BB160" s="124">
        <f t="shared" si="123"/>
        <v>1.3012467195310267</v>
      </c>
      <c r="BC160" s="124">
        <f t="shared" si="123"/>
        <v>2.75895598806038</v>
      </c>
      <c r="BD160" s="124">
        <f t="shared" si="123"/>
        <v>6.5958345864281576</v>
      </c>
      <c r="BE160" s="124">
        <f t="shared" si="123"/>
        <v>6.7011997645746417</v>
      </c>
      <c r="BF160" s="124">
        <f t="shared" si="123"/>
        <v>16.379409072455914</v>
      </c>
      <c r="BG160" s="124">
        <f t="shared" si="123"/>
        <v>0</v>
      </c>
      <c r="BH160" s="124">
        <f t="shared" si="123"/>
        <v>0</v>
      </c>
    </row>
    <row r="161" spans="4:60" x14ac:dyDescent="0.25">
      <c r="AH161" s="123" t="str">
        <f t="shared" si="100"/>
        <v>For diets</v>
      </c>
      <c r="AK161" s="124">
        <f t="shared" ref="AK161:BH161" si="124">IFERROR(AK103^2,"")</f>
        <v>10.325599158407426</v>
      </c>
      <c r="AL161" s="124">
        <f t="shared" si="124"/>
        <v>19.386062731427561</v>
      </c>
      <c r="AM161" s="124">
        <f t="shared" si="124"/>
        <v>26.867260258727246</v>
      </c>
      <c r="AN161" s="124">
        <f t="shared" si="124"/>
        <v>20.582744317036479</v>
      </c>
      <c r="AO161" s="124">
        <f t="shared" si="124"/>
        <v>8.3805085843351765</v>
      </c>
      <c r="AP161" s="124">
        <f t="shared" si="124"/>
        <v>7.8853907888040125</v>
      </c>
      <c r="AQ161" s="124">
        <f t="shared" si="124"/>
        <v>2.709452511508788</v>
      </c>
      <c r="AR161" s="124">
        <f t="shared" si="124"/>
        <v>17.256589884346251</v>
      </c>
      <c r="AS161" s="124">
        <f t="shared" si="124"/>
        <v>1.9077715390616012</v>
      </c>
      <c r="AT161" s="124">
        <f t="shared" si="124"/>
        <v>1.1796985071097206</v>
      </c>
      <c r="AU161" s="124">
        <f t="shared" si="124"/>
        <v>12.912705861754782</v>
      </c>
      <c r="AV161" s="124">
        <f t="shared" si="124"/>
        <v>26.191674118571704</v>
      </c>
      <c r="AW161" s="124">
        <f t="shared" si="124"/>
        <v>23.04319253169027</v>
      </c>
      <c r="AX161" s="124">
        <f t="shared" si="124"/>
        <v>18.797481572660597</v>
      </c>
      <c r="AY161" s="124">
        <f t="shared" si="124"/>
        <v>11.83484170133285</v>
      </c>
      <c r="AZ161" s="124">
        <f t="shared" si="124"/>
        <v>14.801634289544547</v>
      </c>
      <c r="BA161" s="124">
        <f t="shared" si="124"/>
        <v>4.9761020389087554</v>
      </c>
      <c r="BB161" s="124">
        <f t="shared" si="124"/>
        <v>5.5798251149815661</v>
      </c>
      <c r="BC161" s="124">
        <f t="shared" si="124"/>
        <v>8.0819075192077943</v>
      </c>
      <c r="BD161" s="124">
        <f t="shared" si="124"/>
        <v>20.858883258615428</v>
      </c>
      <c r="BE161" s="124">
        <f t="shared" si="124"/>
        <v>2.3922202633041669</v>
      </c>
      <c r="BF161" s="124">
        <f t="shared" si="124"/>
        <v>1.1690573312788628</v>
      </c>
      <c r="BG161" s="124">
        <f t="shared" si="124"/>
        <v>12.152682689182695</v>
      </c>
      <c r="BH161" s="124">
        <f t="shared" si="124"/>
        <v>0</v>
      </c>
    </row>
    <row r="162" spans="4:60" x14ac:dyDescent="0.25">
      <c r="AH162" s="149">
        <f>SUM(AK162:BH162)</f>
        <v>2577.8528801864795</v>
      </c>
      <c r="AK162" s="126">
        <f>SUM(AK138:AK161)</f>
        <v>115.53982613776616</v>
      </c>
      <c r="AL162" s="126">
        <f t="shared" ref="AL162:BH162" si="125">SUM(AL138:AL161)</f>
        <v>189.44075320017839</v>
      </c>
      <c r="AM162" s="126">
        <f t="shared" si="125"/>
        <v>303.61771865476192</v>
      </c>
      <c r="AN162" s="126">
        <f t="shared" si="125"/>
        <v>184.52844357749322</v>
      </c>
      <c r="AO162" s="126">
        <f t="shared" si="125"/>
        <v>185.97935621029592</v>
      </c>
      <c r="AP162" s="126">
        <f t="shared" si="125"/>
        <v>141.34410578872996</v>
      </c>
      <c r="AQ162" s="126">
        <f t="shared" si="125"/>
        <v>188.31786272828606</v>
      </c>
      <c r="AR162" s="126">
        <f t="shared" si="125"/>
        <v>119.70959060088356</v>
      </c>
      <c r="AS162" s="126">
        <f t="shared" si="125"/>
        <v>140.62528183822931</v>
      </c>
      <c r="AT162" s="126">
        <f t="shared" si="125"/>
        <v>99.313258662379837</v>
      </c>
      <c r="AU162" s="126">
        <f t="shared" si="125"/>
        <v>93.285331929806333</v>
      </c>
      <c r="AV162" s="126">
        <f t="shared" si="125"/>
        <v>146.06895205269333</v>
      </c>
      <c r="AW162" s="126">
        <f t="shared" si="125"/>
        <v>130.5905098638691</v>
      </c>
      <c r="AX162" s="126">
        <f t="shared" si="125"/>
        <v>125.92822008032078</v>
      </c>
      <c r="AY162" s="126">
        <f t="shared" si="125"/>
        <v>86.872538596292344</v>
      </c>
      <c r="AZ162" s="126">
        <f t="shared" si="125"/>
        <v>82.68472765356826</v>
      </c>
      <c r="BA162" s="126">
        <f t="shared" si="125"/>
        <v>68.522270421451751</v>
      </c>
      <c r="BB162" s="126">
        <f t="shared" si="125"/>
        <v>27.748491408436013</v>
      </c>
      <c r="BC162" s="126">
        <f t="shared" si="125"/>
        <v>49.413678143884525</v>
      </c>
      <c r="BD162" s="126">
        <f t="shared" si="125"/>
        <v>57.077322436945018</v>
      </c>
      <c r="BE162" s="126">
        <f t="shared" si="125"/>
        <v>11.543491107289622</v>
      </c>
      <c r="BF162" s="126">
        <f t="shared" si="125"/>
        <v>17.548466403734778</v>
      </c>
      <c r="BG162" s="126">
        <f t="shared" si="125"/>
        <v>12.152682689182695</v>
      </c>
      <c r="BH162" s="126">
        <f t="shared" si="125"/>
        <v>0</v>
      </c>
    </row>
    <row r="165" spans="4:60" ht="15.75" thickBot="1" x14ac:dyDescent="0.3">
      <c r="AH165" s="123" t="str">
        <f t="shared" ref="AH165:AH188" si="126">+AH138</f>
        <v>Coke</v>
      </c>
      <c r="AK165" s="150">
        <f t="shared" ref="AK165:AK188" si="127">IFERROR((AK80-AI53)^2,"")</f>
        <v>0</v>
      </c>
      <c r="AL165" s="150">
        <f t="shared" ref="AL165:AL188" si="128">IFERROR((AL80-AJ53)^2,"")</f>
        <v>0</v>
      </c>
      <c r="AM165" s="150">
        <f t="shared" ref="AM165:AM188" si="129">IFERROR((AM80-AK53)^2,"")</f>
        <v>0</v>
      </c>
      <c r="AN165" s="150">
        <f t="shared" ref="AN165:AN188" si="130">IFERROR((AN80-AL53)^2,"")</f>
        <v>0</v>
      </c>
      <c r="AO165" s="150">
        <f t="shared" ref="AO165:AO188" si="131">IFERROR((AO80-AM53)^2,"")</f>
        <v>0</v>
      </c>
      <c r="AP165" s="150">
        <f t="shared" ref="AP165:AP188" si="132">IFERROR((AP80-AN53)^2,"")</f>
        <v>0</v>
      </c>
      <c r="AQ165" s="150">
        <f t="shared" ref="AQ165:AQ188" si="133">IFERROR((AQ80-AO53)^2,"")</f>
        <v>0</v>
      </c>
      <c r="AR165" s="150">
        <f t="shared" ref="AR165:AR188" si="134">IFERROR((AR80-AP53)^2,"")</f>
        <v>0</v>
      </c>
      <c r="AS165" s="150">
        <f t="shared" ref="AS165:AS188" si="135">IFERROR((AS80-AQ53)^2,"")</f>
        <v>0</v>
      </c>
      <c r="AT165" s="150">
        <f t="shared" ref="AT165:AT188" si="136">IFERROR((AT80-AR53)^2,"")</f>
        <v>0</v>
      </c>
      <c r="AU165" s="150">
        <f t="shared" ref="AU165:AU188" si="137">IFERROR((AU80-AS53)^2,"")</f>
        <v>0</v>
      </c>
      <c r="AV165" s="150">
        <f t="shared" ref="AV165:AV188" si="138">IFERROR((AV80-AT53)^2,"")</f>
        <v>0</v>
      </c>
      <c r="AW165" s="150">
        <f t="shared" ref="AW165:AW188" si="139">IFERROR((AW80-AU53)^2,"")</f>
        <v>0</v>
      </c>
      <c r="AX165" s="150">
        <f t="shared" ref="AX165:AX188" si="140">IFERROR((AX80-AV53)^2,"")</f>
        <v>0</v>
      </c>
      <c r="AY165" s="150">
        <f t="shared" ref="AY165:AY188" si="141">IFERROR((AY80-AW53)^2,"")</f>
        <v>0</v>
      </c>
      <c r="AZ165" s="150">
        <f t="shared" ref="AZ165:AZ188" si="142">IFERROR((AZ80-AX53)^2,"")</f>
        <v>0</v>
      </c>
      <c r="BA165" s="150">
        <f t="shared" ref="BA165:BA188" si="143">IFERROR((BA80-AY53)^2,"")</f>
        <v>0</v>
      </c>
      <c r="BB165" s="150">
        <f t="shared" ref="BB165:BB188" si="144">IFERROR((BB80-AZ53)^2,"")</f>
        <v>0</v>
      </c>
      <c r="BC165" s="150">
        <f t="shared" ref="BC165:BC188" si="145">IFERROR((BC80-BA53)^2,"")</f>
        <v>0</v>
      </c>
      <c r="BD165" s="150">
        <f t="shared" ref="BD165:BD188" si="146">IFERROR((BD80-BB53)^2,"")</f>
        <v>0</v>
      </c>
      <c r="BE165" s="150">
        <f t="shared" ref="BE165:BE188" si="147">IFERROR((BE80-BC53)^2,"")</f>
        <v>0</v>
      </c>
      <c r="BF165" s="150">
        <f t="shared" ref="BF165:BF188" si="148">IFERROR((BF80-BD53)^2,"")</f>
        <v>0</v>
      </c>
      <c r="BG165" s="150">
        <f t="shared" ref="BG165:BG188" si="149">IFERROR((BG80-BE53)^2,"")</f>
        <v>0</v>
      </c>
      <c r="BH165" s="150">
        <f t="shared" ref="BH165:BH188" si="150">IFERROR((BH80-BF53)^2,"")</f>
        <v>0</v>
      </c>
    </row>
    <row r="166" spans="4:60" ht="19.5" thickBot="1" x14ac:dyDescent="0.35">
      <c r="D166" s="218" t="s">
        <v>78</v>
      </c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20"/>
      <c r="AH166" s="123" t="str">
        <f t="shared" si="126"/>
        <v>Pepsi</v>
      </c>
      <c r="AK166" s="150">
        <f t="shared" si="127"/>
        <v>1.4620673399838658E-2</v>
      </c>
      <c r="AL166" s="150">
        <f t="shared" si="128"/>
        <v>0</v>
      </c>
      <c r="AM166" s="150">
        <f t="shared" si="129"/>
        <v>0</v>
      </c>
      <c r="AN166" s="150">
        <f t="shared" si="130"/>
        <v>0</v>
      </c>
      <c r="AO166" s="150">
        <f t="shared" si="131"/>
        <v>0</v>
      </c>
      <c r="AP166" s="150">
        <f t="shared" si="132"/>
        <v>0</v>
      </c>
      <c r="AQ166" s="150">
        <f t="shared" si="133"/>
        <v>0</v>
      </c>
      <c r="AR166" s="150">
        <f t="shared" si="134"/>
        <v>0</v>
      </c>
      <c r="AS166" s="150">
        <f t="shared" si="135"/>
        <v>0</v>
      </c>
      <c r="AT166" s="150">
        <f t="shared" si="136"/>
        <v>0</v>
      </c>
      <c r="AU166" s="150">
        <f t="shared" si="137"/>
        <v>0</v>
      </c>
      <c r="AV166" s="150">
        <f t="shared" si="138"/>
        <v>0</v>
      </c>
      <c r="AW166" s="150">
        <f t="shared" si="139"/>
        <v>0</v>
      </c>
      <c r="AX166" s="150">
        <f t="shared" si="140"/>
        <v>0</v>
      </c>
      <c r="AY166" s="150">
        <f t="shared" si="141"/>
        <v>0</v>
      </c>
      <c r="AZ166" s="150">
        <f t="shared" si="142"/>
        <v>0</v>
      </c>
      <c r="BA166" s="150">
        <f t="shared" si="143"/>
        <v>0</v>
      </c>
      <c r="BB166" s="150">
        <f t="shared" si="144"/>
        <v>0</v>
      </c>
      <c r="BC166" s="150">
        <f t="shared" si="145"/>
        <v>0</v>
      </c>
      <c r="BD166" s="150">
        <f t="shared" si="146"/>
        <v>0</v>
      </c>
      <c r="BE166" s="150">
        <f t="shared" si="147"/>
        <v>0</v>
      </c>
      <c r="BF166" s="150">
        <f t="shared" si="148"/>
        <v>0</v>
      </c>
      <c r="BG166" s="150">
        <f t="shared" si="149"/>
        <v>0</v>
      </c>
      <c r="BH166" s="150">
        <f t="shared" si="150"/>
        <v>0</v>
      </c>
    </row>
    <row r="167" spans="4:60" x14ac:dyDescent="0.25">
      <c r="D167" s="86"/>
      <c r="F167" s="5"/>
      <c r="G167" s="3"/>
      <c r="H167" s="45"/>
      <c r="AH167" s="123" t="str">
        <f t="shared" si="126"/>
        <v>Fanta</v>
      </c>
      <c r="AK167" s="150">
        <f t="shared" si="127"/>
        <v>8.9631954767347768E-2</v>
      </c>
      <c r="AL167" s="150">
        <f t="shared" si="128"/>
        <v>0.63498935801855538</v>
      </c>
      <c r="AM167" s="150">
        <f t="shared" si="129"/>
        <v>0</v>
      </c>
      <c r="AN167" s="150">
        <f t="shared" si="130"/>
        <v>0</v>
      </c>
      <c r="AO167" s="150">
        <f t="shared" si="131"/>
        <v>0</v>
      </c>
      <c r="AP167" s="150">
        <f t="shared" si="132"/>
        <v>0</v>
      </c>
      <c r="AQ167" s="150" t="str">
        <f t="shared" si="133"/>
        <v/>
      </c>
      <c r="AR167" s="150">
        <f t="shared" si="134"/>
        <v>0</v>
      </c>
      <c r="AS167" s="150">
        <f t="shared" si="135"/>
        <v>0</v>
      </c>
      <c r="AT167" s="150">
        <f t="shared" si="136"/>
        <v>0</v>
      </c>
      <c r="AU167" s="150">
        <f t="shared" si="137"/>
        <v>0</v>
      </c>
      <c r="AV167" s="150">
        <f t="shared" si="138"/>
        <v>0</v>
      </c>
      <c r="AW167" s="150">
        <f t="shared" si="139"/>
        <v>0</v>
      </c>
      <c r="AX167" s="150">
        <f t="shared" si="140"/>
        <v>0</v>
      </c>
      <c r="AY167" s="150">
        <f t="shared" si="141"/>
        <v>0</v>
      </c>
      <c r="AZ167" s="150">
        <f t="shared" si="142"/>
        <v>0</v>
      </c>
      <c r="BA167" s="150">
        <f t="shared" si="143"/>
        <v>0</v>
      </c>
      <c r="BB167" s="150">
        <f t="shared" si="144"/>
        <v>0</v>
      </c>
      <c r="BC167" s="150">
        <f t="shared" si="145"/>
        <v>0</v>
      </c>
      <c r="BD167" s="150">
        <f t="shared" si="146"/>
        <v>0</v>
      </c>
      <c r="BE167" s="150">
        <f t="shared" si="147"/>
        <v>0</v>
      </c>
      <c r="BF167" s="150">
        <f t="shared" si="148"/>
        <v>0</v>
      </c>
      <c r="BG167" s="150">
        <f t="shared" si="149"/>
        <v>0</v>
      </c>
      <c r="BH167" s="150">
        <f t="shared" si="150"/>
        <v>0</v>
      </c>
    </row>
    <row r="168" spans="4:60" ht="15.75" thickBot="1" x14ac:dyDescent="0.3">
      <c r="D168" s="86"/>
      <c r="F168" s="5"/>
      <c r="G168" s="3"/>
      <c r="H168" s="45"/>
      <c r="AH168" s="123" t="str">
        <f t="shared" si="126"/>
        <v>Sprite</v>
      </c>
      <c r="AK168" s="150">
        <f t="shared" si="127"/>
        <v>0.8619653864717105</v>
      </c>
      <c r="AL168" s="150">
        <f t="shared" si="128"/>
        <v>1.5774523459878831</v>
      </c>
      <c r="AM168" s="150">
        <f t="shared" si="129"/>
        <v>0.12813047876989039</v>
      </c>
      <c r="AN168" s="150">
        <f t="shared" si="130"/>
        <v>0</v>
      </c>
      <c r="AO168" s="150">
        <f t="shared" si="131"/>
        <v>0</v>
      </c>
      <c r="AP168" s="150">
        <f t="shared" si="132"/>
        <v>0</v>
      </c>
      <c r="AQ168" s="150">
        <f t="shared" si="133"/>
        <v>0</v>
      </c>
      <c r="AR168" s="150">
        <f t="shared" si="134"/>
        <v>0</v>
      </c>
      <c r="AS168" s="150">
        <f t="shared" si="135"/>
        <v>0</v>
      </c>
      <c r="AT168" s="150">
        <f t="shared" si="136"/>
        <v>0</v>
      </c>
      <c r="AU168" s="150">
        <f t="shared" si="137"/>
        <v>0</v>
      </c>
      <c r="AV168" s="150">
        <f t="shared" si="138"/>
        <v>0</v>
      </c>
      <c r="AW168" s="150">
        <f t="shared" si="139"/>
        <v>0</v>
      </c>
      <c r="AX168" s="150">
        <f t="shared" si="140"/>
        <v>0</v>
      </c>
      <c r="AY168" s="150">
        <f t="shared" si="141"/>
        <v>0</v>
      </c>
      <c r="AZ168" s="150">
        <f t="shared" si="142"/>
        <v>0</v>
      </c>
      <c r="BA168" s="150">
        <f t="shared" si="143"/>
        <v>0</v>
      </c>
      <c r="BB168" s="150">
        <f t="shared" si="144"/>
        <v>0</v>
      </c>
      <c r="BC168" s="150">
        <f t="shared" si="145"/>
        <v>0</v>
      </c>
      <c r="BD168" s="150">
        <f t="shared" si="146"/>
        <v>0</v>
      </c>
      <c r="BE168" s="150">
        <f t="shared" si="147"/>
        <v>0</v>
      </c>
      <c r="BF168" s="150">
        <f t="shared" si="148"/>
        <v>0</v>
      </c>
      <c r="BG168" s="150">
        <f t="shared" si="149"/>
        <v>0</v>
      </c>
      <c r="BH168" s="150">
        <f t="shared" si="150"/>
        <v>0</v>
      </c>
    </row>
    <row r="169" spans="4:60" ht="38.25" thickBot="1" x14ac:dyDescent="0.35">
      <c r="D169" s="87" t="s">
        <v>66</v>
      </c>
      <c r="E169" s="88">
        <v>5</v>
      </c>
      <c r="F169" s="216" t="s">
        <v>68</v>
      </c>
      <c r="G169" s="217"/>
      <c r="H169" s="45"/>
      <c r="AH169" s="123" t="str">
        <f t="shared" si="126"/>
        <v>Pepsi Max</v>
      </c>
      <c r="AK169" s="150">
        <f t="shared" si="127"/>
        <v>5.7341649670486505E-4</v>
      </c>
      <c r="AL169" s="150">
        <f t="shared" si="128"/>
        <v>0.47670515631818666</v>
      </c>
      <c r="AM169" s="150">
        <f t="shared" si="129"/>
        <v>0.4808982177050859</v>
      </c>
      <c r="AN169" s="150">
        <f t="shared" si="130"/>
        <v>1.2075985136960114E-2</v>
      </c>
      <c r="AO169" s="150">
        <f t="shared" si="131"/>
        <v>0</v>
      </c>
      <c r="AP169" s="150">
        <f t="shared" si="132"/>
        <v>0</v>
      </c>
      <c r="AQ169" s="150">
        <f t="shared" si="133"/>
        <v>0</v>
      </c>
      <c r="AR169" s="150">
        <f t="shared" si="134"/>
        <v>0</v>
      </c>
      <c r="AS169" s="150">
        <f t="shared" si="135"/>
        <v>0</v>
      </c>
      <c r="AT169" s="150">
        <f t="shared" si="136"/>
        <v>0</v>
      </c>
      <c r="AU169" s="150">
        <f t="shared" si="137"/>
        <v>0</v>
      </c>
      <c r="AV169" s="150">
        <f t="shared" si="138"/>
        <v>0</v>
      </c>
      <c r="AW169" s="150">
        <f t="shared" si="139"/>
        <v>0</v>
      </c>
      <c r="AX169" s="150">
        <f t="shared" si="140"/>
        <v>0</v>
      </c>
      <c r="AY169" s="150">
        <f t="shared" si="141"/>
        <v>0</v>
      </c>
      <c r="AZ169" s="150">
        <f t="shared" si="142"/>
        <v>0</v>
      </c>
      <c r="BA169" s="150">
        <f t="shared" si="143"/>
        <v>0</v>
      </c>
      <c r="BB169" s="150">
        <f t="shared" si="144"/>
        <v>0</v>
      </c>
      <c r="BC169" s="150">
        <f t="shared" si="145"/>
        <v>0</v>
      </c>
      <c r="BD169" s="150">
        <f t="shared" si="146"/>
        <v>0</v>
      </c>
      <c r="BE169" s="150">
        <f t="shared" si="147"/>
        <v>0</v>
      </c>
      <c r="BF169" s="150">
        <f t="shared" si="148"/>
        <v>0</v>
      </c>
      <c r="BG169" s="150">
        <f t="shared" si="149"/>
        <v>0</v>
      </c>
      <c r="BH169" s="150">
        <f t="shared" si="150"/>
        <v>0</v>
      </c>
    </row>
    <row r="170" spans="4:60" ht="15.75" thickBot="1" x14ac:dyDescent="0.3">
      <c r="D170" s="89" t="s">
        <v>67</v>
      </c>
      <c r="F170" s="2"/>
      <c r="AH170" s="123" t="str">
        <f t="shared" si="126"/>
        <v>Coke Zero</v>
      </c>
      <c r="AK170" s="150">
        <f t="shared" si="127"/>
        <v>3.9036200583532195E-2</v>
      </c>
      <c r="AL170" s="150">
        <f t="shared" si="128"/>
        <v>0.39404950102071651</v>
      </c>
      <c r="AM170" s="150">
        <f t="shared" si="129"/>
        <v>0.21575176535957893</v>
      </c>
      <c r="AN170" s="150">
        <f t="shared" si="130"/>
        <v>5.134339241793439E-2</v>
      </c>
      <c r="AO170" s="150">
        <f t="shared" si="131"/>
        <v>0.36454536627403283</v>
      </c>
      <c r="AP170" s="150">
        <f t="shared" si="132"/>
        <v>0</v>
      </c>
      <c r="AQ170" s="150">
        <f t="shared" si="133"/>
        <v>0</v>
      </c>
      <c r="AR170" s="150">
        <f t="shared" si="134"/>
        <v>0</v>
      </c>
      <c r="AS170" s="150">
        <f t="shared" si="135"/>
        <v>0</v>
      </c>
      <c r="AT170" s="150">
        <f t="shared" si="136"/>
        <v>0</v>
      </c>
      <c r="AU170" s="150">
        <f t="shared" si="137"/>
        <v>0</v>
      </c>
      <c r="AV170" s="150">
        <f t="shared" si="138"/>
        <v>0</v>
      </c>
      <c r="AW170" s="150">
        <f t="shared" si="139"/>
        <v>0</v>
      </c>
      <c r="AX170" s="150">
        <f t="shared" si="140"/>
        <v>0</v>
      </c>
      <c r="AY170" s="150">
        <f t="shared" si="141"/>
        <v>0</v>
      </c>
      <c r="AZ170" s="150">
        <f t="shared" si="142"/>
        <v>0</v>
      </c>
      <c r="BA170" s="150">
        <f t="shared" si="143"/>
        <v>0</v>
      </c>
      <c r="BB170" s="150">
        <f t="shared" si="144"/>
        <v>0</v>
      </c>
      <c r="BC170" s="150">
        <f t="shared" si="145"/>
        <v>0</v>
      </c>
      <c r="BD170" s="150">
        <f t="shared" si="146"/>
        <v>0</v>
      </c>
      <c r="BE170" s="150">
        <f t="shared" si="147"/>
        <v>0</v>
      </c>
      <c r="BF170" s="150">
        <f t="shared" si="148"/>
        <v>0</v>
      </c>
      <c r="BG170" s="150">
        <f t="shared" si="149"/>
        <v>0</v>
      </c>
      <c r="BH170" s="150">
        <f t="shared" si="150"/>
        <v>0</v>
      </c>
    </row>
    <row r="171" spans="4:60" x14ac:dyDescent="0.25">
      <c r="AH171" s="123" t="str">
        <f t="shared" si="126"/>
        <v>Water</v>
      </c>
      <c r="AK171" s="150">
        <f t="shared" si="127"/>
        <v>0.21899936503399173</v>
      </c>
      <c r="AL171" s="150">
        <f t="shared" si="128"/>
        <v>0.37533701443314327</v>
      </c>
      <c r="AM171" s="150">
        <f t="shared" si="129"/>
        <v>2.3176234293241008E-2</v>
      </c>
      <c r="AN171" s="150">
        <f t="shared" si="130"/>
        <v>3.7005954772813592</v>
      </c>
      <c r="AO171" s="150">
        <f t="shared" si="131"/>
        <v>0.52119968428290331</v>
      </c>
      <c r="AP171" s="150">
        <f t="shared" si="132"/>
        <v>0.97066596045788189</v>
      </c>
      <c r="AQ171" s="150">
        <f t="shared" si="133"/>
        <v>0</v>
      </c>
      <c r="AR171" s="150">
        <f t="shared" si="134"/>
        <v>0</v>
      </c>
      <c r="AS171" s="150">
        <f t="shared" si="135"/>
        <v>0</v>
      </c>
      <c r="AT171" s="150">
        <f t="shared" si="136"/>
        <v>0</v>
      </c>
      <c r="AU171" s="150">
        <f t="shared" si="137"/>
        <v>0</v>
      </c>
      <c r="AV171" s="150">
        <f t="shared" si="138"/>
        <v>0</v>
      </c>
      <c r="AW171" s="150">
        <f t="shared" si="139"/>
        <v>0</v>
      </c>
      <c r="AX171" s="150">
        <f t="shared" si="140"/>
        <v>0</v>
      </c>
      <c r="AY171" s="150">
        <f t="shared" si="141"/>
        <v>0</v>
      </c>
      <c r="AZ171" s="150">
        <f t="shared" si="142"/>
        <v>0</v>
      </c>
      <c r="BA171" s="150">
        <f t="shared" si="143"/>
        <v>0</v>
      </c>
      <c r="BB171" s="150">
        <f t="shared" si="144"/>
        <v>0</v>
      </c>
      <c r="BC171" s="150">
        <f t="shared" si="145"/>
        <v>0</v>
      </c>
      <c r="BD171" s="150">
        <f t="shared" si="146"/>
        <v>0</v>
      </c>
      <c r="BE171" s="150">
        <f t="shared" si="147"/>
        <v>0</v>
      </c>
      <c r="BF171" s="150">
        <f t="shared" si="148"/>
        <v>0</v>
      </c>
      <c r="BG171" s="150">
        <f t="shared" si="149"/>
        <v>0</v>
      </c>
      <c r="BH171" s="150">
        <f t="shared" si="150"/>
        <v>0</v>
      </c>
    </row>
    <row r="172" spans="4:60" ht="15.75" thickBot="1" x14ac:dyDescent="0.3">
      <c r="AH172" s="123" t="str">
        <f t="shared" si="126"/>
        <v>Mt Dew</v>
      </c>
      <c r="AK172" s="150">
        <f t="shared" si="127"/>
        <v>1.0240254334382581</v>
      </c>
      <c r="AL172" s="150">
        <f t="shared" si="128"/>
        <v>1.9253029575068212</v>
      </c>
      <c r="AM172" s="150">
        <f t="shared" si="129"/>
        <v>1.0411582385496726E-3</v>
      </c>
      <c r="AN172" s="150">
        <f t="shared" si="130"/>
        <v>0.902190960355995</v>
      </c>
      <c r="AO172" s="150">
        <f t="shared" si="131"/>
        <v>5.1863439152558276E-2</v>
      </c>
      <c r="AP172" s="150">
        <f t="shared" si="132"/>
        <v>8.0505512449497308E-5</v>
      </c>
      <c r="AQ172" s="150">
        <f t="shared" si="133"/>
        <v>0.45598658358839128</v>
      </c>
      <c r="AR172" s="150">
        <f t="shared" si="134"/>
        <v>0</v>
      </c>
      <c r="AS172" s="150">
        <f t="shared" si="135"/>
        <v>0</v>
      </c>
      <c r="AT172" s="150">
        <f t="shared" si="136"/>
        <v>0</v>
      </c>
      <c r="AU172" s="150">
        <f t="shared" si="137"/>
        <v>0</v>
      </c>
      <c r="AV172" s="150">
        <f t="shared" si="138"/>
        <v>0</v>
      </c>
      <c r="AW172" s="150">
        <f t="shared" si="139"/>
        <v>0</v>
      </c>
      <c r="AX172" s="150">
        <f t="shared" si="140"/>
        <v>0</v>
      </c>
      <c r="AY172" s="150">
        <f t="shared" si="141"/>
        <v>0</v>
      </c>
      <c r="AZ172" s="150">
        <f t="shared" si="142"/>
        <v>0</v>
      </c>
      <c r="BA172" s="150">
        <f t="shared" si="143"/>
        <v>0</v>
      </c>
      <c r="BB172" s="150">
        <f t="shared" si="144"/>
        <v>0</v>
      </c>
      <c r="BC172" s="150">
        <f t="shared" si="145"/>
        <v>0</v>
      </c>
      <c r="BD172" s="150">
        <f t="shared" si="146"/>
        <v>0</v>
      </c>
      <c r="BE172" s="150">
        <f t="shared" si="147"/>
        <v>0</v>
      </c>
      <c r="BF172" s="150">
        <f t="shared" si="148"/>
        <v>0</v>
      </c>
      <c r="BG172" s="150">
        <f t="shared" si="149"/>
        <v>0</v>
      </c>
      <c r="BH172" s="150">
        <f t="shared" si="150"/>
        <v>0</v>
      </c>
    </row>
    <row r="173" spans="4:60" ht="30.75" thickBot="1" x14ac:dyDescent="0.3">
      <c r="D173" s="90" t="s">
        <v>69</v>
      </c>
      <c r="E173" s="91" t="str">
        <f t="shared" ref="E173:P173" si="151">+E16</f>
        <v>Sweet</v>
      </c>
      <c r="F173" s="92" t="str">
        <f t="shared" si="151"/>
        <v>For Kids</v>
      </c>
      <c r="G173" s="92" t="str">
        <f t="shared" si="151"/>
        <v>High caffeine</v>
      </c>
      <c r="H173" s="92" t="str">
        <f t="shared" si="151"/>
        <v>Modern</v>
      </c>
      <c r="I173" s="92" t="str">
        <f t="shared" si="151"/>
        <v>Low in sugar</v>
      </c>
      <c r="J173" s="92" t="str">
        <f t="shared" si="151"/>
        <v>Trusted</v>
      </c>
      <c r="K173" s="92" t="str">
        <f t="shared" si="151"/>
        <v>Clear</v>
      </c>
      <c r="L173" s="92" t="str">
        <f t="shared" si="151"/>
        <v>Tangy</v>
      </c>
      <c r="M173" s="92" t="str">
        <f t="shared" si="151"/>
        <v>Adult</v>
      </c>
      <c r="N173" s="92" t="str">
        <f t="shared" si="151"/>
        <v>Bitter</v>
      </c>
      <c r="O173" s="92" t="str">
        <f t="shared" si="151"/>
        <v>Friendy</v>
      </c>
      <c r="P173" s="93" t="str">
        <f t="shared" si="151"/>
        <v>For diets</v>
      </c>
      <c r="AH173" s="123" t="str">
        <f t="shared" si="126"/>
        <v>Dr Pepper</v>
      </c>
      <c r="AK173" s="150">
        <f t="shared" si="127"/>
        <v>3.9897580210144737E-2</v>
      </c>
      <c r="AL173" s="150">
        <f t="shared" si="128"/>
        <v>0.42749421279744521</v>
      </c>
      <c r="AM173" s="150">
        <f t="shared" si="129"/>
        <v>2.2469063036078376</v>
      </c>
      <c r="AN173" s="150">
        <f t="shared" si="130"/>
        <v>0.65125728251115622</v>
      </c>
      <c r="AO173" s="150">
        <f t="shared" si="131"/>
        <v>8.7947672788532147E-2</v>
      </c>
      <c r="AP173" s="150">
        <f t="shared" si="132"/>
        <v>0.98712606503925571</v>
      </c>
      <c r="AQ173" s="150">
        <f t="shared" si="133"/>
        <v>0.81213404287088475</v>
      </c>
      <c r="AR173" s="150">
        <f t="shared" si="134"/>
        <v>1.2665823766742685</v>
      </c>
      <c r="AS173" s="150">
        <f t="shared" si="135"/>
        <v>0</v>
      </c>
      <c r="AT173" s="150">
        <f t="shared" si="136"/>
        <v>0</v>
      </c>
      <c r="AU173" s="150">
        <f t="shared" si="137"/>
        <v>0</v>
      </c>
      <c r="AV173" s="150">
        <f t="shared" si="138"/>
        <v>0</v>
      </c>
      <c r="AW173" s="150">
        <f t="shared" si="139"/>
        <v>0</v>
      </c>
      <c r="AX173" s="150">
        <f t="shared" si="140"/>
        <v>0</v>
      </c>
      <c r="AY173" s="150">
        <f t="shared" si="141"/>
        <v>0</v>
      </c>
      <c r="AZ173" s="150">
        <f t="shared" si="142"/>
        <v>0</v>
      </c>
      <c r="BA173" s="150">
        <f t="shared" si="143"/>
        <v>0</v>
      </c>
      <c r="BB173" s="150">
        <f t="shared" si="144"/>
        <v>0</v>
      </c>
      <c r="BC173" s="150">
        <f t="shared" si="145"/>
        <v>0</v>
      </c>
      <c r="BD173" s="150">
        <f t="shared" si="146"/>
        <v>0</v>
      </c>
      <c r="BE173" s="150">
        <f t="shared" si="147"/>
        <v>0</v>
      </c>
      <c r="BF173" s="150">
        <f t="shared" si="148"/>
        <v>0</v>
      </c>
      <c r="BG173" s="150">
        <f t="shared" si="149"/>
        <v>0</v>
      </c>
      <c r="BH173" s="150">
        <f t="shared" si="150"/>
        <v>0</v>
      </c>
    </row>
    <row r="174" spans="4:60" x14ac:dyDescent="0.25">
      <c r="D174" s="94" t="str">
        <f t="shared" ref="D174:D185" si="152">+D17</f>
        <v>Coke</v>
      </c>
      <c r="E174" s="95">
        <v>1</v>
      </c>
      <c r="F174" s="96">
        <v>2</v>
      </c>
      <c r="G174" s="96"/>
      <c r="H174" s="96"/>
      <c r="I174" s="96"/>
      <c r="J174" s="96"/>
      <c r="K174" s="96"/>
      <c r="L174" s="96"/>
      <c r="M174" s="96"/>
      <c r="N174" s="96"/>
      <c r="O174" s="96"/>
      <c r="P174" s="97"/>
      <c r="AH174" s="123" t="str">
        <f t="shared" si="126"/>
        <v>Diet Coke</v>
      </c>
      <c r="AK174" s="150">
        <f t="shared" si="127"/>
        <v>4.1650106548898898E-2</v>
      </c>
      <c r="AL174" s="150">
        <f t="shared" si="128"/>
        <v>0.23836867935311948</v>
      </c>
      <c r="AM174" s="150">
        <f t="shared" si="129"/>
        <v>9.8918649359901772E-2</v>
      </c>
      <c r="AN174" s="150">
        <f t="shared" si="130"/>
        <v>2.8758026922149085E-2</v>
      </c>
      <c r="AO174" s="150">
        <f t="shared" si="131"/>
        <v>0.25196960638082638</v>
      </c>
      <c r="AP174" s="150">
        <f t="shared" si="132"/>
        <v>0.15659947341677868</v>
      </c>
      <c r="AQ174" s="150">
        <f t="shared" si="133"/>
        <v>3.773088268189162</v>
      </c>
      <c r="AR174" s="150">
        <f t="shared" si="134"/>
        <v>6.536711115715123E-3</v>
      </c>
      <c r="AS174" s="150">
        <f t="shared" si="135"/>
        <v>0.21878321030096479</v>
      </c>
      <c r="AT174" s="150">
        <f t="shared" si="136"/>
        <v>0</v>
      </c>
      <c r="AU174" s="150">
        <f t="shared" si="137"/>
        <v>0</v>
      </c>
      <c r="AV174" s="150">
        <f t="shared" si="138"/>
        <v>0</v>
      </c>
      <c r="AW174" s="150">
        <f t="shared" si="139"/>
        <v>0</v>
      </c>
      <c r="AX174" s="150">
        <f t="shared" si="140"/>
        <v>0</v>
      </c>
      <c r="AY174" s="150">
        <f t="shared" si="141"/>
        <v>0</v>
      </c>
      <c r="AZ174" s="150">
        <f t="shared" si="142"/>
        <v>0</v>
      </c>
      <c r="BA174" s="150">
        <f t="shared" si="143"/>
        <v>0</v>
      </c>
      <c r="BB174" s="150">
        <f t="shared" si="144"/>
        <v>0</v>
      </c>
      <c r="BC174" s="150">
        <f t="shared" si="145"/>
        <v>0</v>
      </c>
      <c r="BD174" s="150">
        <f t="shared" si="146"/>
        <v>0</v>
      </c>
      <c r="BE174" s="150">
        <f t="shared" si="147"/>
        <v>0</v>
      </c>
      <c r="BF174" s="150">
        <f t="shared" si="148"/>
        <v>0</v>
      </c>
      <c r="BG174" s="150">
        <f t="shared" si="149"/>
        <v>0</v>
      </c>
      <c r="BH174" s="150">
        <f t="shared" si="150"/>
        <v>0</v>
      </c>
    </row>
    <row r="175" spans="4:60" x14ac:dyDescent="0.25">
      <c r="D175" s="98" t="str">
        <f t="shared" si="152"/>
        <v>Pepsi</v>
      </c>
      <c r="E175" s="99">
        <v>2</v>
      </c>
      <c r="F175" s="100">
        <v>3</v>
      </c>
      <c r="G175" s="100"/>
      <c r="H175" s="100"/>
      <c r="I175" s="100"/>
      <c r="J175" s="100"/>
      <c r="K175" s="100"/>
      <c r="L175" s="100"/>
      <c r="M175" s="100"/>
      <c r="N175" s="100"/>
      <c r="O175" s="100"/>
      <c r="P175" s="101"/>
      <c r="AH175" s="123" t="str">
        <f t="shared" si="126"/>
        <v>Pepsi Next</v>
      </c>
      <c r="AK175" s="150">
        <f t="shared" si="127"/>
        <v>0.37639341108316143</v>
      </c>
      <c r="AL175" s="150">
        <f t="shared" si="128"/>
        <v>4.8869132010803978E-2</v>
      </c>
      <c r="AM175" s="150">
        <f t="shared" si="129"/>
        <v>0.57369274060196795</v>
      </c>
      <c r="AN175" s="150">
        <f t="shared" si="130"/>
        <v>0.68525191740863578</v>
      </c>
      <c r="AO175" s="150">
        <f t="shared" si="131"/>
        <v>4.5479778519563217E-2</v>
      </c>
      <c r="AP175" s="150">
        <f t="shared" si="132"/>
        <v>5.3340151028530125E-2</v>
      </c>
      <c r="AQ175" s="150">
        <f t="shared" si="133"/>
        <v>0.10272538036832563</v>
      </c>
      <c r="AR175" s="150">
        <f t="shared" si="134"/>
        <v>0.7068456627031906</v>
      </c>
      <c r="AS175" s="150">
        <f t="shared" si="135"/>
        <v>8.576415144622325E-4</v>
      </c>
      <c r="AT175" s="150">
        <f t="shared" si="136"/>
        <v>1.4864687659130776E-4</v>
      </c>
      <c r="AU175" s="150">
        <f t="shared" si="137"/>
        <v>0</v>
      </c>
      <c r="AV175" s="150">
        <f t="shared" si="138"/>
        <v>0</v>
      </c>
      <c r="AW175" s="150">
        <f t="shared" si="139"/>
        <v>0</v>
      </c>
      <c r="AX175" s="150">
        <f t="shared" si="140"/>
        <v>0</v>
      </c>
      <c r="AY175" s="150">
        <f t="shared" si="141"/>
        <v>0</v>
      </c>
      <c r="AZ175" s="150">
        <f t="shared" si="142"/>
        <v>0</v>
      </c>
      <c r="BA175" s="150">
        <f t="shared" si="143"/>
        <v>0</v>
      </c>
      <c r="BB175" s="150">
        <f t="shared" si="144"/>
        <v>0</v>
      </c>
      <c r="BC175" s="150">
        <f t="shared" si="145"/>
        <v>0</v>
      </c>
      <c r="BD175" s="150">
        <f t="shared" si="146"/>
        <v>0</v>
      </c>
      <c r="BE175" s="150">
        <f t="shared" si="147"/>
        <v>0</v>
      </c>
      <c r="BF175" s="150">
        <f t="shared" si="148"/>
        <v>0</v>
      </c>
      <c r="BG175" s="150">
        <f t="shared" si="149"/>
        <v>0</v>
      </c>
      <c r="BH175" s="150">
        <f t="shared" si="150"/>
        <v>0</v>
      </c>
    </row>
    <row r="176" spans="4:60" x14ac:dyDescent="0.25">
      <c r="D176" s="98" t="str">
        <f t="shared" si="152"/>
        <v>Fanta</v>
      </c>
      <c r="E176" s="99">
        <v>3</v>
      </c>
      <c r="F176" s="100">
        <v>4</v>
      </c>
      <c r="G176" s="100"/>
      <c r="H176" s="100"/>
      <c r="I176" s="100"/>
      <c r="J176" s="100"/>
      <c r="K176" s="100"/>
      <c r="L176" s="100"/>
      <c r="M176" s="100"/>
      <c r="N176" s="100"/>
      <c r="O176" s="100"/>
      <c r="P176" s="101"/>
      <c r="AH176" s="123" t="str">
        <f t="shared" si="126"/>
        <v>Lift</v>
      </c>
      <c r="AK176" s="150">
        <f t="shared" si="127"/>
        <v>0.26168091187785858</v>
      </c>
      <c r="AL176" s="150">
        <f t="shared" si="128"/>
        <v>2.2722048580751504</v>
      </c>
      <c r="AM176" s="150">
        <f t="shared" si="129"/>
        <v>3.1380845504583435E-2</v>
      </c>
      <c r="AN176" s="150">
        <f t="shared" si="130"/>
        <v>9.7854138610917643E-2</v>
      </c>
      <c r="AO176" s="150">
        <f t="shared" si="131"/>
        <v>0.2534005936467193</v>
      </c>
      <c r="AP176" s="150">
        <f t="shared" si="132"/>
        <v>1.6398892768922216E-2</v>
      </c>
      <c r="AQ176" s="150">
        <f t="shared" si="133"/>
        <v>1.0047276382068218</v>
      </c>
      <c r="AR176" s="150">
        <f t="shared" si="134"/>
        <v>0.12788084468948688</v>
      </c>
      <c r="AS176" s="150">
        <f t="shared" si="135"/>
        <v>2.0322765042232294</v>
      </c>
      <c r="AT176" s="150">
        <f t="shared" si="136"/>
        <v>1.3440531023666536E-2</v>
      </c>
      <c r="AU176" s="150">
        <f t="shared" si="137"/>
        <v>3.6061412730828014E-3</v>
      </c>
      <c r="AV176" s="150">
        <f t="shared" si="138"/>
        <v>0</v>
      </c>
      <c r="AW176" s="150">
        <f t="shared" si="139"/>
        <v>0</v>
      </c>
      <c r="AX176" s="150">
        <f t="shared" si="140"/>
        <v>0</v>
      </c>
      <c r="AY176" s="150">
        <f t="shared" si="141"/>
        <v>0</v>
      </c>
      <c r="AZ176" s="150">
        <f t="shared" si="142"/>
        <v>0</v>
      </c>
      <c r="BA176" s="150">
        <f t="shared" si="143"/>
        <v>0</v>
      </c>
      <c r="BB176" s="150">
        <f t="shared" si="144"/>
        <v>0</v>
      </c>
      <c r="BC176" s="150">
        <f t="shared" si="145"/>
        <v>0</v>
      </c>
      <c r="BD176" s="150">
        <f t="shared" si="146"/>
        <v>0</v>
      </c>
      <c r="BE176" s="150">
        <f t="shared" si="147"/>
        <v>0</v>
      </c>
      <c r="BF176" s="150">
        <f t="shared" si="148"/>
        <v>0</v>
      </c>
      <c r="BG176" s="150">
        <f t="shared" si="149"/>
        <v>0</v>
      </c>
      <c r="BH176" s="150">
        <f t="shared" si="150"/>
        <v>0</v>
      </c>
    </row>
    <row r="177" spans="4:60" x14ac:dyDescent="0.25">
      <c r="D177" s="98" t="str">
        <f t="shared" si="152"/>
        <v>Sprite</v>
      </c>
      <c r="E177" s="99">
        <v>4</v>
      </c>
      <c r="F177" s="100">
        <v>5</v>
      </c>
      <c r="G177" s="100"/>
      <c r="H177" s="100"/>
      <c r="I177" s="100"/>
      <c r="J177" s="100"/>
      <c r="K177" s="100"/>
      <c r="L177" s="100"/>
      <c r="M177" s="100"/>
      <c r="N177" s="100"/>
      <c r="O177" s="100"/>
      <c r="P177" s="101"/>
      <c r="AH177" s="123" t="str">
        <f t="shared" si="126"/>
        <v>Sweet</v>
      </c>
      <c r="AK177" s="150">
        <f t="shared" si="127"/>
        <v>0.16947379506834637</v>
      </c>
      <c r="AL177" s="150">
        <f t="shared" si="128"/>
        <v>6.6288803672065561E-3</v>
      </c>
      <c r="AM177" s="150">
        <f t="shared" si="129"/>
        <v>1.9517449181376691E-2</v>
      </c>
      <c r="AN177" s="150">
        <f t="shared" si="130"/>
        <v>1.9727689920805209</v>
      </c>
      <c r="AO177" s="150">
        <f t="shared" si="131"/>
        <v>0.46527653323420093</v>
      </c>
      <c r="AP177" s="150">
        <f t="shared" si="132"/>
        <v>1.2445862083920207</v>
      </c>
      <c r="AQ177" s="150">
        <f t="shared" si="133"/>
        <v>3.8990303995150759E-3</v>
      </c>
      <c r="AR177" s="150">
        <f t="shared" si="134"/>
        <v>4.7976001744643663E-2</v>
      </c>
      <c r="AS177" s="150">
        <f t="shared" si="135"/>
        <v>8.8457118322542633E-2</v>
      </c>
      <c r="AT177" s="150">
        <f t="shared" si="136"/>
        <v>1.7002012201075694E-4</v>
      </c>
      <c r="AU177" s="150">
        <f t="shared" si="137"/>
        <v>0.20858788335116085</v>
      </c>
      <c r="AV177" s="150">
        <f t="shared" si="138"/>
        <v>5.9917957710853689E-2</v>
      </c>
      <c r="AW177" s="150">
        <f t="shared" si="139"/>
        <v>0</v>
      </c>
      <c r="AX177" s="150">
        <f t="shared" si="140"/>
        <v>0</v>
      </c>
      <c r="AY177" s="150">
        <f t="shared" si="141"/>
        <v>0</v>
      </c>
      <c r="AZ177" s="150">
        <f t="shared" si="142"/>
        <v>0</v>
      </c>
      <c r="BA177" s="150">
        <f t="shared" si="143"/>
        <v>0</v>
      </c>
      <c r="BB177" s="150">
        <f t="shared" si="144"/>
        <v>0</v>
      </c>
      <c r="BC177" s="150">
        <f t="shared" si="145"/>
        <v>0</v>
      </c>
      <c r="BD177" s="150">
        <f t="shared" si="146"/>
        <v>0</v>
      </c>
      <c r="BE177" s="150">
        <f t="shared" si="147"/>
        <v>0</v>
      </c>
      <c r="BF177" s="150">
        <f t="shared" si="148"/>
        <v>0</v>
      </c>
      <c r="BG177" s="150">
        <f t="shared" si="149"/>
        <v>0</v>
      </c>
      <c r="BH177" s="150">
        <f t="shared" si="150"/>
        <v>0</v>
      </c>
    </row>
    <row r="178" spans="4:60" x14ac:dyDescent="0.25">
      <c r="D178" s="98" t="str">
        <f t="shared" si="152"/>
        <v>Pepsi Max</v>
      </c>
      <c r="E178" s="99">
        <v>5</v>
      </c>
      <c r="F178" s="100">
        <v>1</v>
      </c>
      <c r="G178" s="100"/>
      <c r="H178" s="100"/>
      <c r="I178" s="100"/>
      <c r="J178" s="100"/>
      <c r="K178" s="100"/>
      <c r="L178" s="100"/>
      <c r="M178" s="100"/>
      <c r="N178" s="100"/>
      <c r="O178" s="100"/>
      <c r="P178" s="101"/>
      <c r="AH178" s="123" t="str">
        <f t="shared" si="126"/>
        <v>For Kids</v>
      </c>
      <c r="AK178" s="150">
        <f t="shared" si="127"/>
        <v>0.44435179406467623</v>
      </c>
      <c r="AL178" s="150">
        <f t="shared" si="128"/>
        <v>0.56866438829098642</v>
      </c>
      <c r="AM178" s="150">
        <f t="shared" si="129"/>
        <v>0.27407069706754061</v>
      </c>
      <c r="AN178" s="150">
        <f t="shared" si="130"/>
        <v>8.2826390963672614E-2</v>
      </c>
      <c r="AO178" s="150">
        <f t="shared" si="131"/>
        <v>0.29569964598069653</v>
      </c>
      <c r="AP178" s="150">
        <f t="shared" si="132"/>
        <v>0.99157520661023957</v>
      </c>
      <c r="AQ178" s="150">
        <f t="shared" si="133"/>
        <v>0.45756229362818168</v>
      </c>
      <c r="AR178" s="150">
        <f t="shared" si="134"/>
        <v>0.95863721589204165</v>
      </c>
      <c r="AS178" s="150">
        <f t="shared" si="135"/>
        <v>8.8589058833233925E-2</v>
      </c>
      <c r="AT178" s="150">
        <f t="shared" si="136"/>
        <v>0.83939790858789898</v>
      </c>
      <c r="AU178" s="150">
        <f t="shared" si="137"/>
        <v>1.3976071245558883</v>
      </c>
      <c r="AV178" s="150">
        <f t="shared" si="138"/>
        <v>2.0514983697389115E-3</v>
      </c>
      <c r="AW178" s="150">
        <f t="shared" si="139"/>
        <v>1.5853719231846565E-2</v>
      </c>
      <c r="AX178" s="150">
        <f t="shared" si="140"/>
        <v>0</v>
      </c>
      <c r="AY178" s="150">
        <f t="shared" si="141"/>
        <v>0</v>
      </c>
      <c r="AZ178" s="150">
        <f t="shared" si="142"/>
        <v>0</v>
      </c>
      <c r="BA178" s="150">
        <f t="shared" si="143"/>
        <v>0</v>
      </c>
      <c r="BB178" s="150">
        <f t="shared" si="144"/>
        <v>0</v>
      </c>
      <c r="BC178" s="150">
        <f t="shared" si="145"/>
        <v>0</v>
      </c>
      <c r="BD178" s="150">
        <f t="shared" si="146"/>
        <v>0</v>
      </c>
      <c r="BE178" s="150">
        <f t="shared" si="147"/>
        <v>0</v>
      </c>
      <c r="BF178" s="150">
        <f t="shared" si="148"/>
        <v>0</v>
      </c>
      <c r="BG178" s="150">
        <f t="shared" si="149"/>
        <v>0</v>
      </c>
      <c r="BH178" s="150">
        <f t="shared" si="150"/>
        <v>0</v>
      </c>
    </row>
    <row r="179" spans="4:60" x14ac:dyDescent="0.25">
      <c r="D179" s="98" t="str">
        <f t="shared" si="152"/>
        <v>Coke Zero</v>
      </c>
      <c r="E179" s="99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1"/>
      <c r="AH179" s="123" t="str">
        <f t="shared" si="126"/>
        <v>High caffeine</v>
      </c>
      <c r="AK179" s="150">
        <f t="shared" si="127"/>
        <v>0.85771920014678682</v>
      </c>
      <c r="AL179" s="150">
        <f t="shared" si="128"/>
        <v>3.7703357439427219</v>
      </c>
      <c r="AM179" s="150">
        <f t="shared" si="129"/>
        <v>0.19767337742633553</v>
      </c>
      <c r="AN179" s="150">
        <f t="shared" si="130"/>
        <v>5.8375323228103735</v>
      </c>
      <c r="AO179" s="150">
        <f t="shared" si="131"/>
        <v>0.11002799214478579</v>
      </c>
      <c r="AP179" s="150">
        <f t="shared" si="132"/>
        <v>0.88629008846718904</v>
      </c>
      <c r="AQ179" s="150">
        <f t="shared" si="133"/>
        <v>0.21500987714265929</v>
      </c>
      <c r="AR179" s="150">
        <f t="shared" si="134"/>
        <v>0.27503135393215683</v>
      </c>
      <c r="AS179" s="150">
        <f t="shared" si="135"/>
        <v>0.22626249250817523</v>
      </c>
      <c r="AT179" s="150">
        <f t="shared" si="136"/>
        <v>1.5227929633507944</v>
      </c>
      <c r="AU179" s="150">
        <f t="shared" si="137"/>
        <v>7.6897742299637126E-2</v>
      </c>
      <c r="AV179" s="150">
        <f t="shared" si="138"/>
        <v>0.44169849964899377</v>
      </c>
      <c r="AW179" s="150">
        <f t="shared" si="139"/>
        <v>0.51707478836050214</v>
      </c>
      <c r="AX179" s="150">
        <f t="shared" si="140"/>
        <v>0.68319554362652846</v>
      </c>
      <c r="AY179" s="150">
        <f t="shared" si="141"/>
        <v>0</v>
      </c>
      <c r="AZ179" s="150">
        <f t="shared" si="142"/>
        <v>0</v>
      </c>
      <c r="BA179" s="150">
        <f t="shared" si="143"/>
        <v>0</v>
      </c>
      <c r="BB179" s="150">
        <f t="shared" si="144"/>
        <v>0</v>
      </c>
      <c r="BC179" s="150">
        <f t="shared" si="145"/>
        <v>0</v>
      </c>
      <c r="BD179" s="150">
        <f t="shared" si="146"/>
        <v>0</v>
      </c>
      <c r="BE179" s="150">
        <f t="shared" si="147"/>
        <v>0</v>
      </c>
      <c r="BF179" s="150">
        <f t="shared" si="148"/>
        <v>0</v>
      </c>
      <c r="BG179" s="150">
        <f t="shared" si="149"/>
        <v>0</v>
      </c>
      <c r="BH179" s="150">
        <f t="shared" si="150"/>
        <v>0</v>
      </c>
    </row>
    <row r="180" spans="4:60" x14ac:dyDescent="0.25">
      <c r="D180" s="98" t="str">
        <f t="shared" si="152"/>
        <v>Water</v>
      </c>
      <c r="E180" s="99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1"/>
      <c r="AH180" s="123" t="str">
        <f t="shared" si="126"/>
        <v>Modern</v>
      </c>
      <c r="AK180" s="150">
        <f t="shared" si="127"/>
        <v>0.67019411664920847</v>
      </c>
      <c r="AL180" s="150">
        <f t="shared" si="128"/>
        <v>1.0400278458185326</v>
      </c>
      <c r="AM180" s="150">
        <f t="shared" si="129"/>
        <v>3.9298955005135569E-3</v>
      </c>
      <c r="AN180" s="150">
        <f t="shared" si="130"/>
        <v>0.61858945574653146</v>
      </c>
      <c r="AO180" s="150">
        <f t="shared" si="131"/>
        <v>8.303242446335804E-2</v>
      </c>
      <c r="AP180" s="150">
        <f t="shared" si="132"/>
        <v>7.7873450113363774E-2</v>
      </c>
      <c r="AQ180" s="150">
        <f t="shared" si="133"/>
        <v>8.6727299875770502E-3</v>
      </c>
      <c r="AR180" s="150">
        <f t="shared" si="134"/>
        <v>4.2731948439845544</v>
      </c>
      <c r="AS180" s="150">
        <f t="shared" si="135"/>
        <v>0.13935820746920963</v>
      </c>
      <c r="AT180" s="150">
        <f t="shared" si="136"/>
        <v>4.995291095847091E-2</v>
      </c>
      <c r="AU180" s="150">
        <f t="shared" si="137"/>
        <v>0.34383267514100441</v>
      </c>
      <c r="AV180" s="150">
        <f t="shared" si="138"/>
        <v>0.20290956959309284</v>
      </c>
      <c r="AW180" s="150">
        <f t="shared" si="139"/>
        <v>0.35192696639770638</v>
      </c>
      <c r="AX180" s="150">
        <f t="shared" si="140"/>
        <v>1.9541992962579169</v>
      </c>
      <c r="AY180" s="150">
        <f t="shared" si="141"/>
        <v>0.86283064377899454</v>
      </c>
      <c r="AZ180" s="150">
        <f t="shared" si="142"/>
        <v>0</v>
      </c>
      <c r="BA180" s="150">
        <f t="shared" si="143"/>
        <v>0</v>
      </c>
      <c r="BB180" s="150">
        <f t="shared" si="144"/>
        <v>0</v>
      </c>
      <c r="BC180" s="150">
        <f t="shared" si="145"/>
        <v>0</v>
      </c>
      <c r="BD180" s="150">
        <f t="shared" si="146"/>
        <v>0</v>
      </c>
      <c r="BE180" s="150">
        <f t="shared" si="147"/>
        <v>0</v>
      </c>
      <c r="BF180" s="150">
        <f t="shared" si="148"/>
        <v>0</v>
      </c>
      <c r="BG180" s="150">
        <f t="shared" si="149"/>
        <v>0</v>
      </c>
      <c r="BH180" s="150">
        <f t="shared" si="150"/>
        <v>0</v>
      </c>
    </row>
    <row r="181" spans="4:60" x14ac:dyDescent="0.25">
      <c r="D181" s="98" t="str">
        <f t="shared" si="152"/>
        <v>Mt Dew</v>
      </c>
      <c r="E181" s="99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1"/>
      <c r="AH181" s="123" t="str">
        <f t="shared" si="126"/>
        <v>Low in sugar</v>
      </c>
      <c r="AK181" s="150">
        <f t="shared" si="127"/>
        <v>0.7395054544967633</v>
      </c>
      <c r="AL181" s="150">
        <f t="shared" si="128"/>
        <v>0.46984666020241406</v>
      </c>
      <c r="AM181" s="150">
        <f t="shared" si="129"/>
        <v>0.18346776619198465</v>
      </c>
      <c r="AN181" s="150">
        <f t="shared" si="130"/>
        <v>1.8063296901850427</v>
      </c>
      <c r="AO181" s="150">
        <f t="shared" si="131"/>
        <v>0.76793941338388583</v>
      </c>
      <c r="AP181" s="150">
        <f t="shared" si="132"/>
        <v>0.22488396179603601</v>
      </c>
      <c r="AQ181" s="150">
        <f t="shared" si="133"/>
        <v>9.077181403596434</v>
      </c>
      <c r="AR181" s="150">
        <f t="shared" si="134"/>
        <v>5.973374991145497E-2</v>
      </c>
      <c r="AS181" s="150">
        <f t="shared" si="135"/>
        <v>8.310656613349396</v>
      </c>
      <c r="AT181" s="150">
        <f t="shared" si="136"/>
        <v>5.1838443692840954</v>
      </c>
      <c r="AU181" s="150">
        <f t="shared" si="137"/>
        <v>3.0471008465030095E-2</v>
      </c>
      <c r="AV181" s="150">
        <f t="shared" si="138"/>
        <v>0.57911672279717297</v>
      </c>
      <c r="AW181" s="150">
        <f t="shared" si="139"/>
        <v>0.50000952910344154</v>
      </c>
      <c r="AX181" s="150">
        <f t="shared" si="140"/>
        <v>3.020460163507614</v>
      </c>
      <c r="AY181" s="150">
        <f t="shared" si="141"/>
        <v>3.5506128543229418</v>
      </c>
      <c r="AZ181" s="150">
        <f t="shared" si="142"/>
        <v>1.6643042488864571E-3</v>
      </c>
      <c r="BA181" s="150">
        <f t="shared" si="143"/>
        <v>0</v>
      </c>
      <c r="BB181" s="150">
        <f t="shared" si="144"/>
        <v>0</v>
      </c>
      <c r="BC181" s="150">
        <f t="shared" si="145"/>
        <v>0</v>
      </c>
      <c r="BD181" s="150">
        <f t="shared" si="146"/>
        <v>0</v>
      </c>
      <c r="BE181" s="150">
        <f t="shared" si="147"/>
        <v>0</v>
      </c>
      <c r="BF181" s="150">
        <f t="shared" si="148"/>
        <v>0</v>
      </c>
      <c r="BG181" s="150">
        <f t="shared" si="149"/>
        <v>0</v>
      </c>
      <c r="BH181" s="150">
        <f t="shared" si="150"/>
        <v>0</v>
      </c>
    </row>
    <row r="182" spans="4:60" x14ac:dyDescent="0.25">
      <c r="D182" s="98" t="str">
        <f t="shared" si="152"/>
        <v>Dr Pepper</v>
      </c>
      <c r="E182" s="99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1"/>
      <c r="AH182" s="123" t="str">
        <f t="shared" si="126"/>
        <v>Trusted</v>
      </c>
      <c r="AK182" s="150">
        <f t="shared" si="127"/>
        <v>0.87239550373934538</v>
      </c>
      <c r="AL182" s="150">
        <f t="shared" si="128"/>
        <v>0.44387005209434055</v>
      </c>
      <c r="AM182" s="150">
        <f t="shared" si="129"/>
        <v>3.4316128097403156E-2</v>
      </c>
      <c r="AN182" s="150">
        <f t="shared" si="130"/>
        <v>0.1207845003236597</v>
      </c>
      <c r="AO182" s="150">
        <f t="shared" si="131"/>
        <v>0.11802748228974996</v>
      </c>
      <c r="AP182" s="150">
        <f t="shared" si="132"/>
        <v>4.4978959991320955E-2</v>
      </c>
      <c r="AQ182" s="150">
        <f t="shared" si="133"/>
        <v>1.3382660063261</v>
      </c>
      <c r="AR182" s="150">
        <f t="shared" si="134"/>
        <v>7.7530904085001878E-2</v>
      </c>
      <c r="AS182" s="150">
        <f t="shared" si="135"/>
        <v>0.26767662367477246</v>
      </c>
      <c r="AT182" s="150">
        <f t="shared" si="136"/>
        <v>2.946056864766999E-2</v>
      </c>
      <c r="AU182" s="150">
        <f t="shared" si="137"/>
        <v>1.2550681845406267E-3</v>
      </c>
      <c r="AV182" s="150">
        <f t="shared" si="138"/>
        <v>9.8725952245311433E-3</v>
      </c>
      <c r="AW182" s="150">
        <f t="shared" si="139"/>
        <v>8.5387264697168678E-3</v>
      </c>
      <c r="AX182" s="150">
        <f t="shared" si="140"/>
        <v>0.12861468998041511</v>
      </c>
      <c r="AY182" s="150">
        <f t="shared" si="141"/>
        <v>0.50166258535555486</v>
      </c>
      <c r="AZ182" s="150">
        <f t="shared" si="142"/>
        <v>0.30922873253435301</v>
      </c>
      <c r="BA182" s="150">
        <f t="shared" si="143"/>
        <v>7.0418794254365341E-2</v>
      </c>
      <c r="BB182" s="150">
        <f t="shared" si="144"/>
        <v>0</v>
      </c>
      <c r="BC182" s="150">
        <f t="shared" si="145"/>
        <v>0</v>
      </c>
      <c r="BD182" s="150">
        <f t="shared" si="146"/>
        <v>0</v>
      </c>
      <c r="BE182" s="150">
        <f t="shared" si="147"/>
        <v>0</v>
      </c>
      <c r="BF182" s="150">
        <f t="shared" si="148"/>
        <v>0</v>
      </c>
      <c r="BG182" s="150">
        <f t="shared" si="149"/>
        <v>0</v>
      </c>
      <c r="BH182" s="150">
        <f t="shared" si="150"/>
        <v>0</v>
      </c>
    </row>
    <row r="183" spans="4:60" x14ac:dyDescent="0.25">
      <c r="D183" s="98" t="str">
        <f t="shared" si="152"/>
        <v>Diet Coke</v>
      </c>
      <c r="E183" s="99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1"/>
      <c r="AH183" s="123" t="str">
        <f t="shared" si="126"/>
        <v>Clear</v>
      </c>
      <c r="AK183" s="150">
        <f t="shared" si="127"/>
        <v>3.7696457622342949</v>
      </c>
      <c r="AL183" s="150">
        <f t="shared" si="128"/>
        <v>2.2642333917551452</v>
      </c>
      <c r="AM183" s="150">
        <f t="shared" si="129"/>
        <v>4.6252045180008909E-2</v>
      </c>
      <c r="AN183" s="150">
        <f t="shared" si="130"/>
        <v>7.9928156102839134</v>
      </c>
      <c r="AO183" s="150">
        <f t="shared" si="131"/>
        <v>0.22467953124731152</v>
      </c>
      <c r="AP183" s="150">
        <f t="shared" si="132"/>
        <v>2.6798085700187481E-4</v>
      </c>
      <c r="AQ183" s="150">
        <f t="shared" si="133"/>
        <v>0.61748815902156939</v>
      </c>
      <c r="AR183" s="150">
        <f t="shared" si="134"/>
        <v>2.5834919969402117</v>
      </c>
      <c r="AS183" s="150">
        <f t="shared" si="135"/>
        <v>2.5625301853551504E-4</v>
      </c>
      <c r="AT183" s="150">
        <f t="shared" si="136"/>
        <v>1.8880435822508723</v>
      </c>
      <c r="AU183" s="150">
        <f t="shared" si="137"/>
        <v>0.15459430404629809</v>
      </c>
      <c r="AV183" s="150">
        <f t="shared" si="138"/>
        <v>4.4129364935045645</v>
      </c>
      <c r="AW183" s="150">
        <f t="shared" si="139"/>
        <v>8.4776296185805525E-2</v>
      </c>
      <c r="AX183" s="150">
        <f t="shared" si="140"/>
        <v>3.8178075739076008E-2</v>
      </c>
      <c r="AY183" s="150">
        <f t="shared" si="141"/>
        <v>6.5175978572694554E-2</v>
      </c>
      <c r="AZ183" s="150">
        <f t="shared" si="142"/>
        <v>1.7298225899055921</v>
      </c>
      <c r="BA183" s="150">
        <f t="shared" si="143"/>
        <v>4.3452421532446746</v>
      </c>
      <c r="BB183" s="150">
        <f t="shared" si="144"/>
        <v>1.1532980244843787</v>
      </c>
      <c r="BC183" s="150">
        <f t="shared" si="145"/>
        <v>0</v>
      </c>
      <c r="BD183" s="150">
        <f t="shared" si="146"/>
        <v>0</v>
      </c>
      <c r="BE183" s="150">
        <f t="shared" si="147"/>
        <v>0</v>
      </c>
      <c r="BF183" s="150">
        <f t="shared" si="148"/>
        <v>0</v>
      </c>
      <c r="BG183" s="150">
        <f t="shared" si="149"/>
        <v>0</v>
      </c>
      <c r="BH183" s="150">
        <f t="shared" si="150"/>
        <v>0</v>
      </c>
    </row>
    <row r="184" spans="4:60" x14ac:dyDescent="0.25">
      <c r="D184" s="98" t="str">
        <f t="shared" si="152"/>
        <v>Pepsi Next</v>
      </c>
      <c r="E184" s="99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1"/>
      <c r="AH184" s="123" t="str">
        <f t="shared" si="126"/>
        <v>Tangy</v>
      </c>
      <c r="AK184" s="150">
        <f t="shared" si="127"/>
        <v>1.5565988821334547</v>
      </c>
      <c r="AL184" s="150">
        <f t="shared" si="128"/>
        <v>2.5587751301385331</v>
      </c>
      <c r="AM184" s="150">
        <f t="shared" si="129"/>
        <v>0.32080502056340127</v>
      </c>
      <c r="AN184" s="150">
        <f t="shared" si="130"/>
        <v>0.242589497683669</v>
      </c>
      <c r="AO184" s="150">
        <f t="shared" si="131"/>
        <v>0.67624080393850483</v>
      </c>
      <c r="AP184" s="150">
        <f t="shared" si="132"/>
        <v>0.11263960441017695</v>
      </c>
      <c r="AQ184" s="150">
        <f t="shared" si="133"/>
        <v>0.47334345728323279</v>
      </c>
      <c r="AR184" s="150">
        <f t="shared" si="134"/>
        <v>6.1004885769202905E-3</v>
      </c>
      <c r="AS184" s="150">
        <f t="shared" si="135"/>
        <v>3.5128042621818385</v>
      </c>
      <c r="AT184" s="150">
        <f t="shared" si="136"/>
        <v>0.7062096375198168</v>
      </c>
      <c r="AU184" s="150">
        <f t="shared" si="137"/>
        <v>0.34492302841850286</v>
      </c>
      <c r="AV184" s="150">
        <f t="shared" si="138"/>
        <v>7.9748668504327144E-2</v>
      </c>
      <c r="AW184" s="150">
        <f t="shared" si="139"/>
        <v>0.34522492341648464</v>
      </c>
      <c r="AX184" s="150">
        <f t="shared" si="140"/>
        <v>6.3325628815048152E-3</v>
      </c>
      <c r="AY184" s="150">
        <f t="shared" si="141"/>
        <v>0.25541242237359324</v>
      </c>
      <c r="AZ184" s="150">
        <f t="shared" si="142"/>
        <v>0.29546337060253042</v>
      </c>
      <c r="BA184" s="150">
        <f t="shared" si="143"/>
        <v>7.2771545233230846E-3</v>
      </c>
      <c r="BB184" s="150">
        <f t="shared" si="144"/>
        <v>2.2396217625424613E-3</v>
      </c>
      <c r="BC184" s="150">
        <f t="shared" si="145"/>
        <v>1.028633220118</v>
      </c>
      <c r="BD184" s="150">
        <f t="shared" si="146"/>
        <v>0</v>
      </c>
      <c r="BE184" s="150">
        <f t="shared" si="147"/>
        <v>0</v>
      </c>
      <c r="BF184" s="150">
        <f t="shared" si="148"/>
        <v>0</v>
      </c>
      <c r="BG184" s="150">
        <f t="shared" si="149"/>
        <v>0</v>
      </c>
      <c r="BH184" s="150">
        <f t="shared" si="150"/>
        <v>0</v>
      </c>
    </row>
    <row r="185" spans="4:60" ht="15.75" thickBot="1" x14ac:dyDescent="0.3">
      <c r="D185" s="102" t="str">
        <f t="shared" si="152"/>
        <v>Lift</v>
      </c>
      <c r="E185" s="103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5"/>
      <c r="AH185" s="123" t="str">
        <f t="shared" si="126"/>
        <v>Adult</v>
      </c>
      <c r="AK185" s="150">
        <f t="shared" si="127"/>
        <v>3.6132403176823653E-2</v>
      </c>
      <c r="AL185" s="150">
        <f t="shared" si="128"/>
        <v>0.84367179465107156</v>
      </c>
      <c r="AM185" s="150">
        <f t="shared" si="129"/>
        <v>8.0485820098000135E-2</v>
      </c>
      <c r="AN185" s="150">
        <f t="shared" si="130"/>
        <v>0.11241339307526961</v>
      </c>
      <c r="AO185" s="150">
        <f t="shared" si="131"/>
        <v>1.794903479462652E-2</v>
      </c>
      <c r="AP185" s="150">
        <f t="shared" si="132"/>
        <v>0.26786352065911906</v>
      </c>
      <c r="AQ185" s="150">
        <f t="shared" si="133"/>
        <v>0.27070005163632471</v>
      </c>
      <c r="AR185" s="150">
        <f t="shared" si="134"/>
        <v>0.28161356390331377</v>
      </c>
      <c r="AS185" s="150">
        <f t="shared" si="135"/>
        <v>2.4770502145296854E-2</v>
      </c>
      <c r="AT185" s="150">
        <f t="shared" si="136"/>
        <v>0.17971832693209394</v>
      </c>
      <c r="AU185" s="150">
        <f t="shared" si="137"/>
        <v>1.2708516994199817</v>
      </c>
      <c r="AV185" s="150">
        <f t="shared" si="138"/>
        <v>0.38342447543160774</v>
      </c>
      <c r="AW185" s="150">
        <f t="shared" si="139"/>
        <v>4.061853718956536E-2</v>
      </c>
      <c r="AX185" s="150">
        <f t="shared" si="140"/>
        <v>5.5987510986396684E-2</v>
      </c>
      <c r="AY185" s="150">
        <f t="shared" si="141"/>
        <v>0.21538514214416543</v>
      </c>
      <c r="AZ185" s="150">
        <f t="shared" si="142"/>
        <v>2.4165863773527902E-3</v>
      </c>
      <c r="BA185" s="150">
        <f t="shared" si="143"/>
        <v>1.7663233077130212</v>
      </c>
      <c r="BB185" s="150">
        <f t="shared" si="144"/>
        <v>0.15263693884589108</v>
      </c>
      <c r="BC185" s="150">
        <f t="shared" si="145"/>
        <v>0.53049319907272241</v>
      </c>
      <c r="BD185" s="150">
        <f t="shared" si="146"/>
        <v>9.0983513577546291E-2</v>
      </c>
      <c r="BE185" s="150">
        <f t="shared" si="147"/>
        <v>0</v>
      </c>
      <c r="BF185" s="150">
        <f t="shared" si="148"/>
        <v>0</v>
      </c>
      <c r="BG185" s="150">
        <f t="shared" si="149"/>
        <v>0</v>
      </c>
      <c r="BH185" s="150">
        <f t="shared" si="150"/>
        <v>0</v>
      </c>
    </row>
    <row r="186" spans="4:60" x14ac:dyDescent="0.25">
      <c r="D186" s="106"/>
      <c r="AH186" s="123" t="str">
        <f t="shared" si="126"/>
        <v>Bitter</v>
      </c>
      <c r="AK186" s="150">
        <f t="shared" si="127"/>
        <v>0.92068793422071515</v>
      </c>
      <c r="AL186" s="150">
        <f t="shared" si="128"/>
        <v>4.8090806771967677E-2</v>
      </c>
      <c r="AM186" s="150">
        <f t="shared" si="129"/>
        <v>0.54320543139661159</v>
      </c>
      <c r="AN186" s="150">
        <f t="shared" si="130"/>
        <v>5.2695415671738651E-3</v>
      </c>
      <c r="AO186" s="150">
        <f t="shared" si="131"/>
        <v>0.20994066470201384</v>
      </c>
      <c r="AP186" s="150">
        <f t="shared" si="132"/>
        <v>0.25481597863915628</v>
      </c>
      <c r="AQ186" s="150">
        <f t="shared" si="133"/>
        <v>0.28426587963463268</v>
      </c>
      <c r="AR186" s="150">
        <f t="shared" si="134"/>
        <v>0.15369840600377829</v>
      </c>
      <c r="AS186" s="150">
        <f t="shared" si="135"/>
        <v>4.6148761884839962E-3</v>
      </c>
      <c r="AT186" s="150">
        <f t="shared" si="136"/>
        <v>4.0092868205571985E-3</v>
      </c>
      <c r="AU186" s="150">
        <f t="shared" si="137"/>
        <v>0.35488220738911402</v>
      </c>
      <c r="AV186" s="150">
        <f t="shared" si="138"/>
        <v>2.0491312397380215</v>
      </c>
      <c r="AW186" s="150">
        <f t="shared" si="139"/>
        <v>0.86187199664707959</v>
      </c>
      <c r="AX186" s="150">
        <f t="shared" si="140"/>
        <v>1.5652376358171636</v>
      </c>
      <c r="AY186" s="150">
        <f t="shared" si="141"/>
        <v>2.1741344589182712E-2</v>
      </c>
      <c r="AZ186" s="150">
        <f t="shared" si="142"/>
        <v>0.22421521705776756</v>
      </c>
      <c r="BA186" s="150">
        <f t="shared" si="143"/>
        <v>0.83783033876961766</v>
      </c>
      <c r="BB186" s="150">
        <f t="shared" si="144"/>
        <v>2.8255249163384972E-2</v>
      </c>
      <c r="BC186" s="150">
        <f t="shared" si="145"/>
        <v>0.17789677009409666</v>
      </c>
      <c r="BD186" s="150">
        <f t="shared" si="146"/>
        <v>1.1881207010506896</v>
      </c>
      <c r="BE186" s="150">
        <f t="shared" si="147"/>
        <v>0.18898992113047855</v>
      </c>
      <c r="BF186" s="150">
        <f t="shared" si="148"/>
        <v>0</v>
      </c>
      <c r="BG186" s="150">
        <f t="shared" si="149"/>
        <v>0</v>
      </c>
      <c r="BH186" s="150">
        <f t="shared" si="150"/>
        <v>0</v>
      </c>
    </row>
    <row r="187" spans="4:60" x14ac:dyDescent="0.25">
      <c r="AH187" s="123" t="str">
        <f t="shared" si="126"/>
        <v>Friendy</v>
      </c>
      <c r="AK187" s="150">
        <f t="shared" si="127"/>
        <v>1.0213293113525488</v>
      </c>
      <c r="AL187" s="150">
        <f t="shared" si="128"/>
        <v>0.1982725120972984</v>
      </c>
      <c r="AM187" s="150">
        <f t="shared" si="129"/>
        <v>7.7498860871212438E-2</v>
      </c>
      <c r="AN187" s="150">
        <f t="shared" si="130"/>
        <v>0.71971321402388322</v>
      </c>
      <c r="AO187" s="150">
        <f t="shared" si="131"/>
        <v>4.0310225657012097E-7</v>
      </c>
      <c r="AP187" s="150">
        <f t="shared" si="132"/>
        <v>0.35176747963981536</v>
      </c>
      <c r="AQ187" s="150">
        <f t="shared" si="133"/>
        <v>1.5758927490369199</v>
      </c>
      <c r="AR187" s="150">
        <f t="shared" si="134"/>
        <v>0.8933002466140979</v>
      </c>
      <c r="AS187" s="150">
        <f t="shared" si="135"/>
        <v>0.24908854741164033</v>
      </c>
      <c r="AT187" s="150">
        <f t="shared" si="136"/>
        <v>4.1855190748890179</v>
      </c>
      <c r="AU187" s="150">
        <f t="shared" si="137"/>
        <v>0.83746470718149901</v>
      </c>
      <c r="AV187" s="150">
        <f t="shared" si="138"/>
        <v>6.0634744845449173E-3</v>
      </c>
      <c r="AW187" s="150">
        <f t="shared" si="139"/>
        <v>8.1773647553484916E-2</v>
      </c>
      <c r="AX187" s="150">
        <f t="shared" si="140"/>
        <v>0.39928237569710145</v>
      </c>
      <c r="AY187" s="150">
        <f t="shared" si="141"/>
        <v>0.83082976839685196</v>
      </c>
      <c r="AZ187" s="150">
        <f t="shared" si="142"/>
        <v>1.7378173285202876</v>
      </c>
      <c r="BA187" s="150">
        <f t="shared" si="143"/>
        <v>0.58160207858977553</v>
      </c>
      <c r="BB187" s="150">
        <f t="shared" si="144"/>
        <v>0.73835865247345023</v>
      </c>
      <c r="BC187" s="150">
        <f t="shared" si="145"/>
        <v>0.85067934950095958</v>
      </c>
      <c r="BD187" s="150">
        <f t="shared" si="146"/>
        <v>0.16125768472860547</v>
      </c>
      <c r="BE187" s="150">
        <f t="shared" si="147"/>
        <v>2.8454032607907404E-5</v>
      </c>
      <c r="BF187" s="150">
        <f t="shared" si="148"/>
        <v>0.63544535512472311</v>
      </c>
      <c r="BG187" s="150">
        <f t="shared" si="149"/>
        <v>0</v>
      </c>
      <c r="BH187" s="150">
        <f t="shared" si="150"/>
        <v>0</v>
      </c>
    </row>
    <row r="188" spans="4:60" x14ac:dyDescent="0.25">
      <c r="AH188" s="123" t="str">
        <f t="shared" si="126"/>
        <v>For diets</v>
      </c>
      <c r="AK188" s="150">
        <f t="shared" si="127"/>
        <v>1.1270021170670568</v>
      </c>
      <c r="AL188" s="150">
        <f t="shared" si="128"/>
        <v>0.16914183755693277</v>
      </c>
      <c r="AM188" s="150">
        <f t="shared" si="129"/>
        <v>0.13626031499391439</v>
      </c>
      <c r="AN188" s="150">
        <f t="shared" si="130"/>
        <v>0.64183973871144095</v>
      </c>
      <c r="AO188" s="150">
        <f t="shared" si="131"/>
        <v>1.7327865248832814</v>
      </c>
      <c r="AP188" s="150">
        <f t="shared" si="132"/>
        <v>1.5117599743534733</v>
      </c>
      <c r="AQ188" s="150">
        <f t="shared" si="133"/>
        <v>1.3134110443796065</v>
      </c>
      <c r="AR188" s="150">
        <f t="shared" si="134"/>
        <v>0.17508638286115036</v>
      </c>
      <c r="AS188" s="150">
        <f t="shared" si="135"/>
        <v>3.2948502924385648</v>
      </c>
      <c r="AT188" s="150">
        <f t="shared" si="136"/>
        <v>2.1959168423972544E-3</v>
      </c>
      <c r="AU188" s="150">
        <f t="shared" si="137"/>
        <v>0.15763447689338012</v>
      </c>
      <c r="AV188" s="150">
        <f t="shared" si="138"/>
        <v>0.71036173725168517</v>
      </c>
      <c r="AW188" s="150">
        <f t="shared" si="139"/>
        <v>0.14719950532643397</v>
      </c>
      <c r="AX188" s="150">
        <f t="shared" si="140"/>
        <v>0.34293468241918684</v>
      </c>
      <c r="AY188" s="150">
        <f t="shared" si="141"/>
        <v>0.47634908822402533</v>
      </c>
      <c r="AZ188" s="150">
        <f t="shared" si="142"/>
        <v>0.8660583240047891</v>
      </c>
      <c r="BA188" s="150">
        <f t="shared" si="143"/>
        <v>0.66267929719175034</v>
      </c>
      <c r="BB188" s="150">
        <f t="shared" si="144"/>
        <v>4.8915279263537198E-2</v>
      </c>
      <c r="BC188" s="150">
        <f t="shared" si="145"/>
        <v>3.1047471025535883E-2</v>
      </c>
      <c r="BD188" s="150">
        <f t="shared" si="146"/>
        <v>0.23408112378698814</v>
      </c>
      <c r="BE188" s="150">
        <f t="shared" si="147"/>
        <v>0.3843829694282434</v>
      </c>
      <c r="BF188" s="150">
        <f t="shared" si="148"/>
        <v>6.3556319556217558E-2</v>
      </c>
      <c r="BG188" s="150">
        <f t="shared" si="149"/>
        <v>4.8167956871634976E-3</v>
      </c>
      <c r="BH188" s="150">
        <f t="shared" si="150"/>
        <v>0</v>
      </c>
    </row>
    <row r="189" spans="4:60" x14ac:dyDescent="0.25">
      <c r="AD189" s="144"/>
      <c r="AH189" s="151">
        <f>SUM(AK189:BH189)</f>
        <v>202.26065124243385</v>
      </c>
      <c r="AK189" s="152">
        <f>SUM(AK165:AK188)</f>
        <v>15.15351071426147</v>
      </c>
      <c r="AL189" s="152">
        <f t="shared" ref="AL189:BH189" si="153">SUM(AL165:AL188)</f>
        <v>20.75233225920897</v>
      </c>
      <c r="AM189" s="152">
        <f t="shared" si="153"/>
        <v>5.7173792000089403</v>
      </c>
      <c r="AN189" s="152">
        <f t="shared" si="153"/>
        <v>26.282799528100252</v>
      </c>
      <c r="AO189" s="152">
        <f t="shared" si="153"/>
        <v>6.2780065952098081</v>
      </c>
      <c r="AP189" s="152">
        <f t="shared" si="153"/>
        <v>8.1535134621527288</v>
      </c>
      <c r="AQ189" s="152">
        <f t="shared" si="153"/>
        <v>21.784354595296339</v>
      </c>
      <c r="AR189" s="152">
        <f t="shared" si="153"/>
        <v>11.893240749631989</v>
      </c>
      <c r="AS189" s="152">
        <f t="shared" si="153"/>
        <v>18.459302203580346</v>
      </c>
      <c r="AT189" s="152">
        <f t="shared" si="153"/>
        <v>14.604903744105952</v>
      </c>
      <c r="AU189" s="152">
        <f t="shared" si="153"/>
        <v>5.1826080666191192</v>
      </c>
      <c r="AV189" s="152">
        <f t="shared" si="153"/>
        <v>8.937232932259132</v>
      </c>
      <c r="AW189" s="152">
        <f t="shared" si="153"/>
        <v>2.9548686358820673</v>
      </c>
      <c r="AX189" s="152">
        <f t="shared" si="153"/>
        <v>8.1944225369129029</v>
      </c>
      <c r="AY189" s="152">
        <f t="shared" si="153"/>
        <v>6.7799998277580054</v>
      </c>
      <c r="AZ189" s="152">
        <f t="shared" si="153"/>
        <v>5.1666864532515584</v>
      </c>
      <c r="BA189" s="152">
        <f t="shared" si="153"/>
        <v>8.2713731242865283</v>
      </c>
      <c r="BB189" s="152">
        <f t="shared" si="153"/>
        <v>2.1237037659931848</v>
      </c>
      <c r="BC189" s="152">
        <f t="shared" si="153"/>
        <v>2.6187500098113148</v>
      </c>
      <c r="BD189" s="152">
        <f t="shared" si="153"/>
        <v>1.6744430231438294</v>
      </c>
      <c r="BE189" s="152">
        <f t="shared" si="153"/>
        <v>0.57340134459132985</v>
      </c>
      <c r="BF189" s="152">
        <f t="shared" si="153"/>
        <v>0.69900167468094065</v>
      </c>
      <c r="BG189" s="152">
        <f t="shared" si="153"/>
        <v>4.8167956871634976E-3</v>
      </c>
      <c r="BH189" s="144">
        <f t="shared" si="153"/>
        <v>0</v>
      </c>
    </row>
    <row r="192" spans="4:60" ht="15.75" x14ac:dyDescent="0.25">
      <c r="V192" s="1">
        <v>0</v>
      </c>
      <c r="AH192" s="137">
        <f>SQRT(AH189/AH162)</f>
        <v>0.28010872486997829</v>
      </c>
      <c r="AK192" s="153">
        <v>1</v>
      </c>
      <c r="AL192" s="123" t="str">
        <f>+AH165</f>
        <v>Coke</v>
      </c>
      <c r="AM192" s="124">
        <f>+Z80</f>
        <v>3.9400356705127617</v>
      </c>
      <c r="AN192" s="124">
        <f>+AA80</f>
        <v>3.9784199234132189</v>
      </c>
    </row>
    <row r="193" spans="4:40" ht="15.75" x14ac:dyDescent="0.25">
      <c r="AK193" s="153">
        <v>2</v>
      </c>
      <c r="AL193" s="123" t="str">
        <f t="shared" ref="AL193:AL203" si="154">+AH166</f>
        <v>Pepsi</v>
      </c>
      <c r="AM193" s="124">
        <f t="shared" ref="AM193:AN193" si="155">+Z81</f>
        <v>3.0217541901695912</v>
      </c>
      <c r="AN193" s="124">
        <f t="shared" si="155"/>
        <v>2.6358288570712927</v>
      </c>
    </row>
    <row r="194" spans="4:40" ht="15.75" x14ac:dyDescent="0.25">
      <c r="AK194" s="153">
        <v>3</v>
      </c>
      <c r="AL194" s="123" t="str">
        <f t="shared" si="154"/>
        <v>Fanta</v>
      </c>
      <c r="AM194" s="124">
        <f t="shared" ref="AM194:AN194" si="156">+Z82</f>
        <v>1.587963079885653</v>
      </c>
      <c r="AN194" s="124">
        <f t="shared" si="156"/>
        <v>2.1314761314105777</v>
      </c>
    </row>
    <row r="195" spans="4:40" ht="15.75" x14ac:dyDescent="0.25">
      <c r="AK195" s="153">
        <v>4</v>
      </c>
      <c r="AL195" s="123" t="str">
        <f t="shared" si="154"/>
        <v>Sprite</v>
      </c>
      <c r="AM195" s="124">
        <f t="shared" ref="AM195:AN195" si="157">+Z83</f>
        <v>4.9841478529805094</v>
      </c>
      <c r="AN195" s="124">
        <f t="shared" si="157"/>
        <v>2.2897878468978545</v>
      </c>
    </row>
    <row r="196" spans="4:40" ht="15.75" x14ac:dyDescent="0.25">
      <c r="AK196" s="153">
        <v>5</v>
      </c>
      <c r="AL196" s="123" t="str">
        <f t="shared" si="154"/>
        <v>Pepsi Max</v>
      </c>
      <c r="AM196" s="124">
        <f t="shared" ref="AM196:AN196" si="158">+Z84</f>
        <v>7.1958880764242306</v>
      </c>
      <c r="AN196" s="124">
        <f t="shared" si="158"/>
        <v>5.5367581610376488</v>
      </c>
    </row>
    <row r="197" spans="4:40" ht="15.75" x14ac:dyDescent="0.25">
      <c r="AK197" s="153">
        <v>6</v>
      </c>
      <c r="AL197" s="123" t="str">
        <f t="shared" si="154"/>
        <v>Coke Zero</v>
      </c>
      <c r="AM197" s="124">
        <f t="shared" ref="AM197:AN197" si="159">+Z85</f>
        <v>6.5154372243430378</v>
      </c>
      <c r="AN197" s="124">
        <f t="shared" si="159"/>
        <v>5.0857116610001372</v>
      </c>
    </row>
    <row r="198" spans="4:40" ht="15.75" x14ac:dyDescent="0.25">
      <c r="AK198" s="153">
        <v>7</v>
      </c>
      <c r="AL198" s="123" t="str">
        <f t="shared" si="154"/>
        <v>Water</v>
      </c>
      <c r="AM198" s="124">
        <f t="shared" ref="AM198:AN198" si="160">+Z86</f>
        <v>2.4705334713868341</v>
      </c>
      <c r="AN198" s="124">
        <f t="shared" si="160"/>
        <v>7.5156442857585057</v>
      </c>
    </row>
    <row r="199" spans="4:40" ht="15.75" x14ac:dyDescent="0.25">
      <c r="AK199" s="153">
        <v>8</v>
      </c>
      <c r="AL199" s="123" t="str">
        <f t="shared" si="154"/>
        <v>Mt Dew</v>
      </c>
      <c r="AM199" s="124">
        <f t="shared" ref="AM199:AN199" si="161">+Z87</f>
        <v>4.21010104335934</v>
      </c>
      <c r="AN199" s="124">
        <f t="shared" si="161"/>
        <v>2.7597826879148002</v>
      </c>
    </row>
    <row r="200" spans="4:40" ht="15.75" x14ac:dyDescent="0.25">
      <c r="AK200" s="153">
        <v>9</v>
      </c>
      <c r="AL200" s="123" t="str">
        <f t="shared" si="154"/>
        <v>Dr Pepper</v>
      </c>
      <c r="AM200" s="124">
        <f t="shared" ref="AM200:AN200" si="162">+Z88</f>
        <v>5.9267424637206885</v>
      </c>
      <c r="AN200" s="124">
        <f t="shared" si="162"/>
        <v>7.0058603589445463</v>
      </c>
    </row>
    <row r="201" spans="4:40" ht="16.5" thickBot="1" x14ac:dyDescent="0.3">
      <c r="AK201" s="153">
        <v>10</v>
      </c>
      <c r="AL201" s="123" t="str">
        <f t="shared" si="154"/>
        <v>Diet Coke</v>
      </c>
      <c r="AM201" s="124">
        <f t="shared" ref="AM201:AN201" si="163">+Z89</f>
        <v>4.2383550799143661</v>
      </c>
      <c r="AN201" s="124">
        <f t="shared" si="163"/>
        <v>6.6516838894192833</v>
      </c>
    </row>
    <row r="202" spans="4:40" ht="16.5" thickBot="1" x14ac:dyDescent="0.3">
      <c r="D202" s="107" t="s">
        <v>70</v>
      </c>
      <c r="AK202" s="153">
        <v>11</v>
      </c>
      <c r="AL202" s="123" t="str">
        <f t="shared" si="154"/>
        <v>Pepsi Next</v>
      </c>
      <c r="AM202" s="124">
        <f t="shared" ref="AM202:AN202" si="164">+Z90</f>
        <v>5.6526345132895219</v>
      </c>
      <c r="AN202" s="124">
        <f t="shared" si="164"/>
        <v>3.6111421823723195</v>
      </c>
    </row>
    <row r="203" spans="4:40" ht="30.75" thickBot="1" x14ac:dyDescent="0.3">
      <c r="D203" s="90" t="s">
        <v>69</v>
      </c>
      <c r="E203" s="108" t="str">
        <f>+E173</f>
        <v>Sweet</v>
      </c>
      <c r="F203" s="109" t="str">
        <f t="shared" ref="F203:P203" si="165">+F173</f>
        <v>For Kids</v>
      </c>
      <c r="G203" s="109" t="str">
        <f t="shared" si="165"/>
        <v>High caffeine</v>
      </c>
      <c r="H203" s="109" t="str">
        <f t="shared" si="165"/>
        <v>Modern</v>
      </c>
      <c r="I203" s="109" t="str">
        <f t="shared" si="165"/>
        <v>Low in sugar</v>
      </c>
      <c r="J203" s="109" t="str">
        <f t="shared" si="165"/>
        <v>Trusted</v>
      </c>
      <c r="K203" s="109" t="str">
        <f t="shared" si="165"/>
        <v>Clear</v>
      </c>
      <c r="L203" s="109" t="str">
        <f t="shared" si="165"/>
        <v>Tangy</v>
      </c>
      <c r="M203" s="109" t="str">
        <f t="shared" si="165"/>
        <v>Adult</v>
      </c>
      <c r="N203" s="109" t="str">
        <f t="shared" si="165"/>
        <v>Bitter</v>
      </c>
      <c r="O203" s="109" t="str">
        <f t="shared" si="165"/>
        <v>Friendy</v>
      </c>
      <c r="P203" s="110" t="str">
        <f t="shared" si="165"/>
        <v>For diets</v>
      </c>
      <c r="AK203" s="153">
        <v>12</v>
      </c>
      <c r="AL203" s="123" t="str">
        <f t="shared" si="154"/>
        <v>Lift</v>
      </c>
      <c r="AM203" s="124">
        <f t="shared" ref="AM203:AN203" si="166">+Z91</f>
        <v>3.5317873710851484</v>
      </c>
      <c r="AN203" s="124">
        <f t="shared" si="166"/>
        <v>1.6065820187679669</v>
      </c>
    </row>
    <row r="204" spans="4:40" ht="15.75" x14ac:dyDescent="0.25">
      <c r="D204" s="94" t="str">
        <f>+D174</f>
        <v>Coke</v>
      </c>
      <c r="E204" s="111">
        <f t="shared" ref="E204:P204" si="167">IF((E174-1)*8/($E$169-1)+1&gt;0.99,(E174-1)*8/($E$169-1)+1,"")</f>
        <v>1</v>
      </c>
      <c r="F204" s="112">
        <f t="shared" si="167"/>
        <v>3</v>
      </c>
      <c r="G204" s="112" t="str">
        <f t="shared" si="167"/>
        <v/>
      </c>
      <c r="H204" s="113" t="str">
        <f t="shared" si="167"/>
        <v/>
      </c>
      <c r="I204" s="114" t="str">
        <f t="shared" si="167"/>
        <v/>
      </c>
      <c r="J204" s="114" t="str">
        <f t="shared" si="167"/>
        <v/>
      </c>
      <c r="K204" s="114" t="str">
        <f t="shared" si="167"/>
        <v/>
      </c>
      <c r="L204" s="114" t="str">
        <f t="shared" si="167"/>
        <v/>
      </c>
      <c r="M204" s="114" t="str">
        <f t="shared" si="167"/>
        <v/>
      </c>
      <c r="N204" s="114" t="str">
        <f t="shared" si="167"/>
        <v/>
      </c>
      <c r="O204" s="114" t="str">
        <f t="shared" si="167"/>
        <v/>
      </c>
      <c r="P204" s="115" t="str">
        <f t="shared" si="167"/>
        <v/>
      </c>
      <c r="AK204" s="153">
        <v>13</v>
      </c>
      <c r="AL204" s="123" t="str">
        <f>+AH177</f>
        <v>Sweet</v>
      </c>
      <c r="AM204" s="124">
        <f t="shared" ref="AM204:AN204" si="168">+Z92</f>
        <v>2.7223176182947171</v>
      </c>
      <c r="AN204" s="124">
        <f t="shared" si="168"/>
        <v>2.1999886146443939</v>
      </c>
    </row>
    <row r="205" spans="4:40" ht="15.75" x14ac:dyDescent="0.25">
      <c r="D205" s="98" t="str">
        <f t="shared" ref="D205:D215" si="169">+D175</f>
        <v>Pepsi</v>
      </c>
      <c r="E205" s="116">
        <f t="shared" ref="E205:P205" si="170">IF((E175-1)*8/($E$169-1)+1&gt;0.99,(E175-1)*8/($E$169-1)+1,"")</f>
        <v>3</v>
      </c>
      <c r="F205" s="5">
        <f t="shared" si="170"/>
        <v>5</v>
      </c>
      <c r="G205" s="5" t="str">
        <f t="shared" si="170"/>
        <v/>
      </c>
      <c r="H205" s="117" t="str">
        <f t="shared" si="170"/>
        <v/>
      </c>
      <c r="I205" s="118" t="str">
        <f t="shared" si="170"/>
        <v/>
      </c>
      <c r="J205" s="118" t="str">
        <f t="shared" si="170"/>
        <v/>
      </c>
      <c r="K205" s="118" t="str">
        <f t="shared" si="170"/>
        <v/>
      </c>
      <c r="L205" s="118" t="str">
        <f t="shared" si="170"/>
        <v/>
      </c>
      <c r="M205" s="118" t="str">
        <f t="shared" si="170"/>
        <v/>
      </c>
      <c r="N205" s="118" t="str">
        <f t="shared" si="170"/>
        <v/>
      </c>
      <c r="O205" s="118" t="str">
        <f t="shared" si="170"/>
        <v/>
      </c>
      <c r="P205" s="119" t="str">
        <f t="shared" si="170"/>
        <v/>
      </c>
      <c r="AK205" s="153">
        <v>14</v>
      </c>
      <c r="AL205" s="123" t="str">
        <f t="shared" ref="AL205:AL215" si="171">+AH178</f>
        <v>For Kids</v>
      </c>
      <c r="AM205" s="124">
        <f t="shared" ref="AM205:AN205" si="172">+Z93</f>
        <v>1.4880861275723258</v>
      </c>
      <c r="AN205" s="124">
        <f t="shared" si="172"/>
        <v>3.4206114164382129</v>
      </c>
    </row>
    <row r="206" spans="4:40" ht="15.75" x14ac:dyDescent="0.25">
      <c r="D206" s="98" t="str">
        <f t="shared" si="169"/>
        <v>Fanta</v>
      </c>
      <c r="E206" s="116">
        <f t="shared" ref="E206:P206" si="173">IF((E176-1)*8/($E$169-1)+1&gt;0.99,(E176-1)*8/($E$169-1)+1,"")</f>
        <v>5</v>
      </c>
      <c r="F206" s="5">
        <f t="shared" si="173"/>
        <v>7</v>
      </c>
      <c r="G206" s="5" t="str">
        <f t="shared" si="173"/>
        <v/>
      </c>
      <c r="H206" s="117" t="str">
        <f t="shared" si="173"/>
        <v/>
      </c>
      <c r="I206" s="118" t="str">
        <f t="shared" si="173"/>
        <v/>
      </c>
      <c r="J206" s="118" t="str">
        <f t="shared" si="173"/>
        <v/>
      </c>
      <c r="K206" s="118" t="str">
        <f t="shared" si="173"/>
        <v/>
      </c>
      <c r="L206" s="118" t="str">
        <f t="shared" si="173"/>
        <v/>
      </c>
      <c r="M206" s="118" t="str">
        <f t="shared" si="173"/>
        <v/>
      </c>
      <c r="N206" s="118" t="str">
        <f t="shared" si="173"/>
        <v/>
      </c>
      <c r="O206" s="118" t="str">
        <f t="shared" si="173"/>
        <v/>
      </c>
      <c r="P206" s="119" t="str">
        <f t="shared" si="173"/>
        <v/>
      </c>
      <c r="AK206" s="153">
        <v>15</v>
      </c>
      <c r="AL206" s="123" t="str">
        <f t="shared" si="171"/>
        <v>High caffeine</v>
      </c>
      <c r="AM206" s="124">
        <f t="shared" ref="AM206:AN206" si="174">+Z94</f>
        <v>7.0617826998407107</v>
      </c>
      <c r="AN206" s="124">
        <f t="shared" si="174"/>
        <v>4.4946683136597345</v>
      </c>
    </row>
    <row r="207" spans="4:40" ht="15.75" x14ac:dyDescent="0.25">
      <c r="D207" s="98" t="str">
        <f t="shared" si="169"/>
        <v>Sprite</v>
      </c>
      <c r="E207" s="116">
        <f t="shared" ref="E207:P207" si="175">IF((E177-1)*8/($E$169-1)+1&gt;0.99,(E177-1)*8/($E$169-1)+1,"")</f>
        <v>7</v>
      </c>
      <c r="F207" s="5">
        <f t="shared" si="175"/>
        <v>9</v>
      </c>
      <c r="G207" s="5" t="str">
        <f t="shared" si="175"/>
        <v/>
      </c>
      <c r="H207" s="117" t="str">
        <f t="shared" si="175"/>
        <v/>
      </c>
      <c r="I207" s="118" t="str">
        <f t="shared" si="175"/>
        <v/>
      </c>
      <c r="J207" s="118" t="str">
        <f t="shared" si="175"/>
        <v/>
      </c>
      <c r="K207" s="118" t="str">
        <f t="shared" si="175"/>
        <v/>
      </c>
      <c r="L207" s="118" t="str">
        <f t="shared" si="175"/>
        <v/>
      </c>
      <c r="M207" s="118" t="str">
        <f t="shared" si="175"/>
        <v/>
      </c>
      <c r="N207" s="118" t="str">
        <f t="shared" si="175"/>
        <v/>
      </c>
      <c r="O207" s="118" t="str">
        <f t="shared" si="175"/>
        <v/>
      </c>
      <c r="P207" s="119" t="str">
        <f t="shared" si="175"/>
        <v/>
      </c>
      <c r="AK207" s="153">
        <v>16</v>
      </c>
      <c r="AL207" s="123" t="str">
        <f t="shared" si="171"/>
        <v>Modern</v>
      </c>
      <c r="AM207" s="124">
        <f t="shared" ref="AM207:AN207" si="176">+Z95</f>
        <v>6.2016536785098504</v>
      </c>
      <c r="AN207" s="124">
        <f t="shared" si="176"/>
        <v>3.4500981801294275</v>
      </c>
    </row>
    <row r="208" spans="4:40" ht="15.75" x14ac:dyDescent="0.25">
      <c r="D208" s="98" t="str">
        <f t="shared" si="169"/>
        <v>Pepsi Max</v>
      </c>
      <c r="E208" s="116">
        <f t="shared" ref="E208:P208" si="177">IF((E178-1)*8/($E$169-1)+1&gt;0.99,(E178-1)*8/($E$169-1)+1,"")</f>
        <v>9</v>
      </c>
      <c r="F208" s="5">
        <f t="shared" si="177"/>
        <v>1</v>
      </c>
      <c r="G208" s="5" t="str">
        <f t="shared" si="177"/>
        <v/>
      </c>
      <c r="H208" s="117" t="str">
        <f t="shared" si="177"/>
        <v/>
      </c>
      <c r="I208" s="118" t="str">
        <f t="shared" si="177"/>
        <v/>
      </c>
      <c r="J208" s="118" t="str">
        <f t="shared" si="177"/>
        <v/>
      </c>
      <c r="K208" s="118" t="str">
        <f t="shared" si="177"/>
        <v/>
      </c>
      <c r="L208" s="118" t="str">
        <f t="shared" si="177"/>
        <v/>
      </c>
      <c r="M208" s="118" t="str">
        <f t="shared" si="177"/>
        <v/>
      </c>
      <c r="N208" s="118" t="str">
        <f t="shared" si="177"/>
        <v/>
      </c>
      <c r="O208" s="118" t="str">
        <f t="shared" si="177"/>
        <v/>
      </c>
      <c r="P208" s="119" t="str">
        <f t="shared" si="177"/>
        <v/>
      </c>
      <c r="AK208" s="153">
        <v>17</v>
      </c>
      <c r="AL208" s="123" t="str">
        <f t="shared" si="171"/>
        <v>Low in sugar</v>
      </c>
      <c r="AM208" s="124">
        <f t="shared" ref="AM208:AN208" si="178">+Z96</f>
        <v>6.7374392166809782</v>
      </c>
      <c r="AN208" s="124">
        <f t="shared" si="178"/>
        <v>6.2962438291166931</v>
      </c>
    </row>
    <row r="209" spans="4:58" ht="15.75" x14ac:dyDescent="0.25">
      <c r="D209" s="98" t="str">
        <f t="shared" si="169"/>
        <v>Coke Zero</v>
      </c>
      <c r="E209" s="116" t="str">
        <f t="shared" ref="E209:P209" si="179">IF((E179-1)*8/($E$169-1)+1&gt;0.99,(E179-1)*8/($E$169-1)+1,"")</f>
        <v/>
      </c>
      <c r="F209" s="118" t="str">
        <f t="shared" si="179"/>
        <v/>
      </c>
      <c r="G209" s="118" t="str">
        <f t="shared" si="179"/>
        <v/>
      </c>
      <c r="H209" s="118" t="str">
        <f t="shared" si="179"/>
        <v/>
      </c>
      <c r="I209" s="118" t="str">
        <f t="shared" si="179"/>
        <v/>
      </c>
      <c r="J209" s="118" t="str">
        <f t="shared" si="179"/>
        <v/>
      </c>
      <c r="K209" s="118" t="str">
        <f t="shared" si="179"/>
        <v/>
      </c>
      <c r="L209" s="118" t="str">
        <f t="shared" si="179"/>
        <v/>
      </c>
      <c r="M209" s="118" t="str">
        <f t="shared" si="179"/>
        <v/>
      </c>
      <c r="N209" s="118" t="str">
        <f t="shared" si="179"/>
        <v/>
      </c>
      <c r="O209" s="118" t="str">
        <f t="shared" si="179"/>
        <v/>
      </c>
      <c r="P209" s="119" t="str">
        <f t="shared" si="179"/>
        <v/>
      </c>
      <c r="AK209" s="153">
        <v>18</v>
      </c>
      <c r="AL209" s="123" t="str">
        <f t="shared" si="171"/>
        <v>Trusted</v>
      </c>
      <c r="AM209" s="124">
        <f t="shared" ref="AM209:AN209" si="180">+Z97</f>
        <v>2.9111873731577971</v>
      </c>
      <c r="AN209" s="124">
        <f t="shared" si="180"/>
        <v>5.469494885618059</v>
      </c>
    </row>
    <row r="210" spans="4:58" ht="15.75" x14ac:dyDescent="0.25">
      <c r="D210" s="98" t="str">
        <f t="shared" si="169"/>
        <v>Water</v>
      </c>
      <c r="E210" s="116" t="str">
        <f t="shared" ref="E210:P210" si="181">IF((E180-1)*8/($E$169-1)+1&gt;0.99,(E180-1)*8/($E$169-1)+1,"")</f>
        <v/>
      </c>
      <c r="F210" s="118" t="str">
        <f t="shared" si="181"/>
        <v/>
      </c>
      <c r="G210" s="118" t="str">
        <f t="shared" si="181"/>
        <v/>
      </c>
      <c r="H210" s="118" t="str">
        <f t="shared" si="181"/>
        <v/>
      </c>
      <c r="I210" s="118" t="str">
        <f t="shared" si="181"/>
        <v/>
      </c>
      <c r="J210" s="118" t="str">
        <f t="shared" si="181"/>
        <v/>
      </c>
      <c r="K210" s="118" t="str">
        <f t="shared" si="181"/>
        <v/>
      </c>
      <c r="L210" s="118" t="str">
        <f t="shared" si="181"/>
        <v/>
      </c>
      <c r="M210" s="118" t="str">
        <f t="shared" si="181"/>
        <v/>
      </c>
      <c r="N210" s="118" t="str">
        <f t="shared" si="181"/>
        <v/>
      </c>
      <c r="O210" s="118" t="str">
        <f t="shared" si="181"/>
        <v/>
      </c>
      <c r="P210" s="119" t="str">
        <f t="shared" si="181"/>
        <v/>
      </c>
      <c r="AK210" s="153">
        <v>19</v>
      </c>
      <c r="AL210" s="123" t="str">
        <f t="shared" si="171"/>
        <v>Clear</v>
      </c>
      <c r="AM210" s="124">
        <f t="shared" ref="AM210:AN210" si="182">+Z98</f>
        <v>1.2632889777214806</v>
      </c>
      <c r="AN210" s="124">
        <f t="shared" si="182"/>
        <v>6.428883806087252</v>
      </c>
    </row>
    <row r="211" spans="4:58" ht="15.75" x14ac:dyDescent="0.25">
      <c r="D211" s="98" t="str">
        <f t="shared" si="169"/>
        <v>Mt Dew</v>
      </c>
      <c r="E211" s="116" t="str">
        <f t="shared" ref="E211:P211" si="183">IF((E181-1)*8/($E$169-1)+1&gt;0.99,(E181-1)*8/($E$169-1)+1,"")</f>
        <v/>
      </c>
      <c r="F211" s="118" t="str">
        <f t="shared" si="183"/>
        <v/>
      </c>
      <c r="G211" s="118" t="str">
        <f t="shared" si="183"/>
        <v/>
      </c>
      <c r="H211" s="118" t="str">
        <f t="shared" si="183"/>
        <v/>
      </c>
      <c r="I211" s="118" t="str">
        <f t="shared" si="183"/>
        <v/>
      </c>
      <c r="J211" s="118" t="str">
        <f t="shared" si="183"/>
        <v/>
      </c>
      <c r="K211" s="118" t="str">
        <f t="shared" si="183"/>
        <v/>
      </c>
      <c r="L211" s="118" t="str">
        <f t="shared" si="183"/>
        <v/>
      </c>
      <c r="M211" s="118" t="str">
        <f t="shared" si="183"/>
        <v/>
      </c>
      <c r="N211" s="118" t="str">
        <f t="shared" si="183"/>
        <v/>
      </c>
      <c r="O211" s="118" t="str">
        <f t="shared" si="183"/>
        <v/>
      </c>
      <c r="P211" s="119" t="str">
        <f t="shared" si="183"/>
        <v/>
      </c>
      <c r="AK211" s="153">
        <v>20</v>
      </c>
      <c r="AL211" s="123" t="str">
        <f t="shared" si="171"/>
        <v>Tangy</v>
      </c>
      <c r="AM211" s="124">
        <f t="shared" ref="AM211:AN211" si="184">+Z99</f>
        <v>4.2957295233844182</v>
      </c>
      <c r="AN211" s="124">
        <f t="shared" si="184"/>
        <v>2.2337317432813242</v>
      </c>
    </row>
    <row r="212" spans="4:58" ht="15.75" x14ac:dyDescent="0.25">
      <c r="D212" s="98" t="str">
        <f t="shared" si="169"/>
        <v>Dr Pepper</v>
      </c>
      <c r="E212" s="116" t="str">
        <f t="shared" ref="E212:P212" si="185">IF((E182-1)*8/($E$169-1)+1&gt;0.99,(E182-1)*8/($E$169-1)+1,"")</f>
        <v/>
      </c>
      <c r="F212" s="118" t="str">
        <f t="shared" si="185"/>
        <v/>
      </c>
      <c r="G212" s="118" t="str">
        <f t="shared" si="185"/>
        <v/>
      </c>
      <c r="H212" s="118" t="str">
        <f t="shared" si="185"/>
        <v/>
      </c>
      <c r="I212" s="118" t="str">
        <f t="shared" si="185"/>
        <v/>
      </c>
      <c r="J212" s="118" t="str">
        <f t="shared" si="185"/>
        <v/>
      </c>
      <c r="K212" s="118" t="str">
        <f t="shared" si="185"/>
        <v/>
      </c>
      <c r="L212" s="118" t="str">
        <f t="shared" si="185"/>
        <v/>
      </c>
      <c r="M212" s="118" t="str">
        <f t="shared" si="185"/>
        <v/>
      </c>
      <c r="N212" s="118" t="str">
        <f t="shared" si="185"/>
        <v/>
      </c>
      <c r="O212" s="118" t="str">
        <f t="shared" si="185"/>
        <v/>
      </c>
      <c r="P212" s="119" t="str">
        <f t="shared" si="185"/>
        <v/>
      </c>
      <c r="AK212" s="153">
        <v>21</v>
      </c>
      <c r="AL212" s="123" t="str">
        <f t="shared" si="171"/>
        <v>Adult</v>
      </c>
      <c r="AM212" s="124">
        <f t="shared" ref="AM212:AN212" si="186">+Z100</f>
        <v>4.7454630648414389</v>
      </c>
      <c r="AN212" s="124">
        <f t="shared" si="186"/>
        <v>6.0625055627204274</v>
      </c>
    </row>
    <row r="213" spans="4:58" ht="15.75" x14ac:dyDescent="0.25">
      <c r="D213" s="98" t="str">
        <f t="shared" si="169"/>
        <v>Diet Coke</v>
      </c>
      <c r="E213" s="116" t="str">
        <f t="shared" ref="E213:P213" si="187">IF((E183-1)*8/($E$169-1)+1&gt;0.99,(E183-1)*8/($E$169-1)+1,"")</f>
        <v/>
      </c>
      <c r="F213" s="118" t="str">
        <f t="shared" si="187"/>
        <v/>
      </c>
      <c r="G213" s="118" t="str">
        <f t="shared" si="187"/>
        <v/>
      </c>
      <c r="H213" s="118" t="str">
        <f t="shared" si="187"/>
        <v/>
      </c>
      <c r="I213" s="118" t="str">
        <f t="shared" si="187"/>
        <v/>
      </c>
      <c r="J213" s="118" t="str">
        <f t="shared" si="187"/>
        <v/>
      </c>
      <c r="K213" s="118" t="str">
        <f t="shared" si="187"/>
        <v/>
      </c>
      <c r="L213" s="118" t="str">
        <f t="shared" si="187"/>
        <v/>
      </c>
      <c r="M213" s="118" t="str">
        <f t="shared" si="187"/>
        <v/>
      </c>
      <c r="N213" s="118" t="str">
        <f t="shared" si="187"/>
        <v/>
      </c>
      <c r="O213" s="118" t="str">
        <f t="shared" si="187"/>
        <v/>
      </c>
      <c r="P213" s="119" t="str">
        <f t="shared" si="187"/>
        <v/>
      </c>
      <c r="AK213" s="153">
        <v>22</v>
      </c>
      <c r="AL213" s="123" t="str">
        <f t="shared" si="171"/>
        <v>Bitter</v>
      </c>
      <c r="AM213" s="124">
        <f t="shared" ref="AM213:AN213" si="188">+Z101</f>
        <v>5.8289507346780445</v>
      </c>
      <c r="AN213" s="124">
        <f t="shared" si="188"/>
        <v>7.7166278544193947</v>
      </c>
    </row>
    <row r="214" spans="4:58" ht="15.75" x14ac:dyDescent="0.25">
      <c r="D214" s="98" t="str">
        <f t="shared" si="169"/>
        <v>Pepsi Next</v>
      </c>
      <c r="E214" s="116" t="str">
        <f t="shared" ref="E214:P214" si="189">IF((E184-1)*8/($E$169-1)+1&gt;0.99,(E184-1)*8/($E$169-1)+1,"")</f>
        <v/>
      </c>
      <c r="F214" s="118" t="str">
        <f t="shared" si="189"/>
        <v/>
      </c>
      <c r="G214" s="118" t="str">
        <f t="shared" si="189"/>
        <v/>
      </c>
      <c r="H214" s="118" t="str">
        <f t="shared" si="189"/>
        <v/>
      </c>
      <c r="I214" s="118" t="str">
        <f t="shared" si="189"/>
        <v/>
      </c>
      <c r="J214" s="118" t="str">
        <f t="shared" si="189"/>
        <v/>
      </c>
      <c r="K214" s="118" t="str">
        <f t="shared" si="189"/>
        <v/>
      </c>
      <c r="L214" s="118" t="str">
        <f t="shared" si="189"/>
        <v/>
      </c>
      <c r="M214" s="118" t="str">
        <f t="shared" si="189"/>
        <v/>
      </c>
      <c r="N214" s="118" t="str">
        <f t="shared" si="189"/>
        <v/>
      </c>
      <c r="O214" s="118" t="str">
        <f t="shared" si="189"/>
        <v/>
      </c>
      <c r="P214" s="119" t="str">
        <f t="shared" si="189"/>
        <v/>
      </c>
      <c r="AK214" s="153">
        <v>23</v>
      </c>
      <c r="AL214" s="123" t="str">
        <f t="shared" si="171"/>
        <v>Friendy</v>
      </c>
      <c r="AM214" s="124">
        <f t="shared" ref="AM214:AN214" si="190">+Z102</f>
        <v>1.9102532233495451</v>
      </c>
      <c r="AN214" s="124">
        <f t="shared" si="190"/>
        <v>4.432774470147117</v>
      </c>
    </row>
    <row r="215" spans="4:58" ht="16.5" thickBot="1" x14ac:dyDescent="0.3">
      <c r="D215" s="102" t="str">
        <f t="shared" si="169"/>
        <v>Lift</v>
      </c>
      <c r="E215" s="120" t="str">
        <f t="shared" ref="E215:P215" si="191">IF((E185-1)*8/($E$169-1)+1&gt;0.99,(E185-1)*8/($E$169-1)+1,"")</f>
        <v/>
      </c>
      <c r="F215" s="121" t="str">
        <f t="shared" si="191"/>
        <v/>
      </c>
      <c r="G215" s="121" t="str">
        <f t="shared" si="191"/>
        <v/>
      </c>
      <c r="H215" s="121" t="str">
        <f t="shared" si="191"/>
        <v/>
      </c>
      <c r="I215" s="121" t="str">
        <f t="shared" si="191"/>
        <v/>
      </c>
      <c r="J215" s="121" t="str">
        <f t="shared" si="191"/>
        <v/>
      </c>
      <c r="K215" s="121" t="str">
        <f t="shared" si="191"/>
        <v/>
      </c>
      <c r="L215" s="121" t="str">
        <f t="shared" si="191"/>
        <v/>
      </c>
      <c r="M215" s="121" t="str">
        <f t="shared" si="191"/>
        <v/>
      </c>
      <c r="N215" s="121" t="str">
        <f t="shared" si="191"/>
        <v/>
      </c>
      <c r="O215" s="121" t="str">
        <f t="shared" si="191"/>
        <v/>
      </c>
      <c r="P215" s="122" t="str">
        <f t="shared" si="191"/>
        <v/>
      </c>
      <c r="AK215" s="153">
        <v>24</v>
      </c>
      <c r="AL215" s="123" t="str">
        <f t="shared" si="171"/>
        <v>For diets</v>
      </c>
      <c r="AM215" s="124">
        <f t="shared" ref="AM215:AN215" si="192">+Z103</f>
        <v>4.4927629854291204</v>
      </c>
      <c r="AN215" s="124">
        <f t="shared" si="192"/>
        <v>7.9999999999999991</v>
      </c>
    </row>
    <row r="216" spans="4:58" ht="15.75" x14ac:dyDescent="0.25">
      <c r="AK216" s="153"/>
    </row>
    <row r="221" spans="4:58" x14ac:dyDescent="0.25">
      <c r="AG221" s="145" t="s">
        <v>20</v>
      </c>
      <c r="AH221" s="139">
        <f>MIN(E17:P28)</f>
        <v>1</v>
      </c>
    </row>
    <row r="222" spans="4:58" x14ac:dyDescent="0.25">
      <c r="AG222" s="145" t="s">
        <v>21</v>
      </c>
      <c r="AH222" s="139">
        <f>MAX(E17:P28)</f>
        <v>9</v>
      </c>
    </row>
    <row r="223" spans="4:58" x14ac:dyDescent="0.25">
      <c r="AE223" s="154"/>
      <c r="AF223" s="154"/>
      <c r="AG223" s="155"/>
      <c r="AH223" s="139">
        <f>+AH222+1</f>
        <v>10</v>
      </c>
      <c r="AJ223" s="139"/>
      <c r="AK223" s="139"/>
      <c r="AL223" s="139"/>
      <c r="AM223" s="139"/>
      <c r="AN223" s="139"/>
      <c r="AO223" s="139"/>
      <c r="AP223" s="139"/>
      <c r="AQ223" s="139"/>
      <c r="AR223" s="139"/>
    </row>
    <row r="224" spans="4:58" x14ac:dyDescent="0.25">
      <c r="AH224" s="145">
        <v>1</v>
      </c>
      <c r="AI224" s="145">
        <v>2</v>
      </c>
      <c r="AJ224" s="145">
        <v>3</v>
      </c>
      <c r="AK224" s="145">
        <v>4</v>
      </c>
      <c r="AL224" s="145">
        <v>5</v>
      </c>
      <c r="AM224" s="145">
        <v>6</v>
      </c>
      <c r="AN224" s="145">
        <v>7</v>
      </c>
      <c r="AO224" s="145">
        <v>8</v>
      </c>
      <c r="AP224" s="145">
        <v>9</v>
      </c>
      <c r="AQ224" s="145">
        <v>10</v>
      </c>
      <c r="AR224" s="145">
        <v>11</v>
      </c>
      <c r="AS224" s="145">
        <v>12</v>
      </c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</row>
    <row r="225" spans="21:58" x14ac:dyDescent="0.25">
      <c r="AE225" s="128"/>
      <c r="AG225" s="123">
        <v>1</v>
      </c>
      <c r="AH225" s="139">
        <f>IF(E17&lt;&gt;"",$AH$223-E17,"")</f>
        <v>4</v>
      </c>
      <c r="AI225" s="139">
        <f>IF(F17&lt;&gt;"",$AH$223-F17,"")</f>
        <v>5</v>
      </c>
      <c r="AJ225" s="139">
        <f t="shared" ref="AJ225:AS229" si="193">IF(G17&lt;&gt;"",$AH$223-G17,"")</f>
        <v>3</v>
      </c>
      <c r="AK225" s="139">
        <f t="shared" si="193"/>
        <v>5</v>
      </c>
      <c r="AL225" s="139">
        <f t="shared" si="193"/>
        <v>7</v>
      </c>
      <c r="AM225" s="139">
        <f t="shared" si="193"/>
        <v>1</v>
      </c>
      <c r="AN225" s="139">
        <f t="shared" si="193"/>
        <v>9</v>
      </c>
      <c r="AO225" s="139">
        <f t="shared" si="193"/>
        <v>5</v>
      </c>
      <c r="AP225" s="139">
        <f t="shared" si="193"/>
        <v>3</v>
      </c>
      <c r="AQ225" s="139">
        <f t="shared" si="193"/>
        <v>8</v>
      </c>
      <c r="AR225" s="139">
        <f t="shared" si="193"/>
        <v>5</v>
      </c>
      <c r="AS225" s="139">
        <f t="shared" si="193"/>
        <v>8</v>
      </c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</row>
    <row r="226" spans="21:58" x14ac:dyDescent="0.25">
      <c r="AG226" s="123">
        <v>2</v>
      </c>
      <c r="AH226" s="139">
        <f t="shared" ref="AH226:AI236" si="194">IF(E18&lt;&gt;"",$AH$223-E18,"")</f>
        <v>1</v>
      </c>
      <c r="AI226" s="139">
        <f t="shared" si="194"/>
        <v>4</v>
      </c>
      <c r="AJ226" s="139">
        <f t="shared" si="193"/>
        <v>3</v>
      </c>
      <c r="AK226" s="139">
        <f t="shared" si="193"/>
        <v>3</v>
      </c>
      <c r="AL226" s="139">
        <f t="shared" si="193"/>
        <v>9</v>
      </c>
      <c r="AM226" s="139">
        <f t="shared" si="193"/>
        <v>3</v>
      </c>
      <c r="AN226" s="139">
        <f t="shared" si="193"/>
        <v>9</v>
      </c>
      <c r="AO226" s="139">
        <f t="shared" si="193"/>
        <v>5</v>
      </c>
      <c r="AP226" s="139">
        <f t="shared" si="193"/>
        <v>4</v>
      </c>
      <c r="AQ226" s="139">
        <f t="shared" si="193"/>
        <v>9</v>
      </c>
      <c r="AR226" s="139">
        <f t="shared" si="193"/>
        <v>4</v>
      </c>
      <c r="AS226" s="139">
        <f t="shared" si="193"/>
        <v>9</v>
      </c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</row>
    <row r="227" spans="21:58" x14ac:dyDescent="0.25">
      <c r="AG227" s="123">
        <v>3</v>
      </c>
      <c r="AH227" s="139">
        <f t="shared" si="194"/>
        <v>2</v>
      </c>
      <c r="AI227" s="139">
        <f t="shared" si="194"/>
        <v>1</v>
      </c>
      <c r="AJ227" s="139">
        <f t="shared" si="193"/>
        <v>8</v>
      </c>
      <c r="AK227" s="139">
        <f t="shared" si="193"/>
        <v>7</v>
      </c>
      <c r="AL227" s="139">
        <f t="shared" si="193"/>
        <v>9</v>
      </c>
      <c r="AM227" s="139">
        <f t="shared" si="193"/>
        <v>5</v>
      </c>
      <c r="AN227" s="139">
        <f t="shared" si="193"/>
        <v>6</v>
      </c>
      <c r="AO227" s="139">
        <f t="shared" si="193"/>
        <v>3</v>
      </c>
      <c r="AP227" s="139">
        <f t="shared" si="193"/>
        <v>8</v>
      </c>
      <c r="AQ227" s="139">
        <f t="shared" si="193"/>
        <v>9</v>
      </c>
      <c r="AR227" s="139">
        <f t="shared" si="193"/>
        <v>4</v>
      </c>
      <c r="AS227" s="139">
        <f t="shared" si="193"/>
        <v>9</v>
      </c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</row>
    <row r="228" spans="21:58" x14ac:dyDescent="0.25">
      <c r="AG228" s="123">
        <v>4</v>
      </c>
      <c r="AH228" s="139">
        <f t="shared" si="194"/>
        <v>6</v>
      </c>
      <c r="AI228" s="139">
        <f t="shared" si="194"/>
        <v>6</v>
      </c>
      <c r="AJ228" s="139">
        <f t="shared" si="193"/>
        <v>9</v>
      </c>
      <c r="AK228" s="139">
        <f t="shared" si="193"/>
        <v>4</v>
      </c>
      <c r="AL228" s="139">
        <f t="shared" si="193"/>
        <v>4</v>
      </c>
      <c r="AM228" s="139">
        <f t="shared" si="193"/>
        <v>5</v>
      </c>
      <c r="AN228" s="139">
        <f t="shared" si="193"/>
        <v>3</v>
      </c>
      <c r="AO228" s="139">
        <f t="shared" si="193"/>
        <v>2</v>
      </c>
      <c r="AP228" s="139">
        <f t="shared" si="193"/>
        <v>5</v>
      </c>
      <c r="AQ228" s="139">
        <f t="shared" si="193"/>
        <v>8</v>
      </c>
      <c r="AR228" s="139">
        <f t="shared" si="193"/>
        <v>4</v>
      </c>
      <c r="AS228" s="139">
        <f t="shared" si="193"/>
        <v>7</v>
      </c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</row>
    <row r="229" spans="21:58" x14ac:dyDescent="0.25">
      <c r="AG229" s="123">
        <v>5</v>
      </c>
      <c r="AH229" s="139">
        <f t="shared" si="194"/>
        <v>7</v>
      </c>
      <c r="AI229" s="139">
        <f t="shared" si="194"/>
        <v>8</v>
      </c>
      <c r="AJ229" s="139">
        <f t="shared" si="193"/>
        <v>1</v>
      </c>
      <c r="AK229" s="139">
        <f t="shared" si="193"/>
        <v>4</v>
      </c>
      <c r="AL229" s="139">
        <f t="shared" si="193"/>
        <v>3</v>
      </c>
      <c r="AM229" s="139">
        <f t="shared" si="193"/>
        <v>7</v>
      </c>
      <c r="AN229" s="139">
        <f t="shared" si="193"/>
        <v>8</v>
      </c>
      <c r="AO229" s="139">
        <f t="shared" si="193"/>
        <v>5</v>
      </c>
      <c r="AP229" s="139">
        <f t="shared" si="193"/>
        <v>4</v>
      </c>
      <c r="AQ229" s="139">
        <f t="shared" si="193"/>
        <v>3</v>
      </c>
      <c r="AR229" s="139">
        <f t="shared" si="193"/>
        <v>8</v>
      </c>
      <c r="AS229" s="139">
        <f t="shared" si="193"/>
        <v>3</v>
      </c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</row>
    <row r="230" spans="21:58" x14ac:dyDescent="0.25">
      <c r="AG230" s="123">
        <v>6</v>
      </c>
      <c r="AH230" s="139">
        <f t="shared" si="194"/>
        <v>5</v>
      </c>
      <c r="AI230" s="139">
        <f t="shared" si="194"/>
        <v>6</v>
      </c>
      <c r="AJ230" s="139">
        <f t="shared" ref="AJ230:AJ236" si="195">IF(G22&lt;&gt;"",$AH$223-G22,"")</f>
        <v>3</v>
      </c>
      <c r="AK230" s="139">
        <f t="shared" ref="AK230:AK236" si="196">IF(H22&lt;&gt;"",$AH$223-H22,"")</f>
        <v>2</v>
      </c>
      <c r="AL230" s="139">
        <f t="shared" ref="AL230:AL236" si="197">IF(I22&lt;&gt;"",$AH$223-I22,"")</f>
        <v>1</v>
      </c>
      <c r="AM230" s="139">
        <f t="shared" ref="AM230:AM236" si="198">IF(J22&lt;&gt;"",$AH$223-J22,"")</f>
        <v>5</v>
      </c>
      <c r="AN230" s="139">
        <f t="shared" ref="AN230:AN236" si="199">IF(K22&lt;&gt;"",$AH$223-K22,"")</f>
        <v>8</v>
      </c>
      <c r="AO230" s="139">
        <f t="shared" ref="AO230:AO236" si="200">IF(L22&lt;&gt;"",$AH$223-L22,"")</f>
        <v>6</v>
      </c>
      <c r="AP230" s="139">
        <f t="shared" ref="AP230:AP236" si="201">IF(M22&lt;&gt;"",$AH$223-M22,"")</f>
        <v>4</v>
      </c>
      <c r="AQ230" s="139">
        <f t="shared" ref="AQ230:AQ236" si="202">IF(N22&lt;&gt;"",$AH$223-N22,"")</f>
        <v>5</v>
      </c>
      <c r="AR230" s="139">
        <f t="shared" ref="AR230:AR236" si="203">IF(O22&lt;&gt;"",$AH$223-O22,"")</f>
        <v>8</v>
      </c>
      <c r="AS230" s="139">
        <f t="shared" ref="AS230:AS236" si="204">IF(P22&lt;&gt;"",$AH$223-P22,"")</f>
        <v>3</v>
      </c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</row>
    <row r="231" spans="21:58" x14ac:dyDescent="0.25">
      <c r="AG231" s="123">
        <v>7</v>
      </c>
      <c r="AH231" s="139">
        <f t="shared" si="194"/>
        <v>8</v>
      </c>
      <c r="AI231" s="139">
        <f t="shared" si="194"/>
        <v>5</v>
      </c>
      <c r="AJ231" s="139">
        <f t="shared" si="195"/>
        <v>9</v>
      </c>
      <c r="AK231" s="139">
        <f t="shared" si="196"/>
        <v>8</v>
      </c>
      <c r="AL231" s="139">
        <f t="shared" si="197"/>
        <v>1</v>
      </c>
      <c r="AM231" s="139">
        <f t="shared" si="198"/>
        <v>1</v>
      </c>
      <c r="AN231" s="139">
        <f t="shared" si="199"/>
        <v>1</v>
      </c>
      <c r="AO231" s="139">
        <f t="shared" si="200"/>
        <v>7</v>
      </c>
      <c r="AP231" s="139">
        <f t="shared" si="201"/>
        <v>5</v>
      </c>
      <c r="AQ231" s="139">
        <f t="shared" si="202"/>
        <v>6</v>
      </c>
      <c r="AR231" s="139">
        <f t="shared" si="203"/>
        <v>7</v>
      </c>
      <c r="AS231" s="139">
        <f t="shared" si="204"/>
        <v>1</v>
      </c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39"/>
      <c r="BE231" s="139"/>
      <c r="BF231" s="139"/>
    </row>
    <row r="232" spans="21:58" x14ac:dyDescent="0.25">
      <c r="AG232" s="123">
        <v>8</v>
      </c>
      <c r="AH232" s="139">
        <f t="shared" si="194"/>
        <v>2</v>
      </c>
      <c r="AI232" s="139">
        <f t="shared" si="194"/>
        <v>6</v>
      </c>
      <c r="AJ232" s="139">
        <f t="shared" si="195"/>
        <v>4</v>
      </c>
      <c r="AK232" s="139">
        <f t="shared" si="196"/>
        <v>7</v>
      </c>
      <c r="AL232" s="139">
        <f t="shared" si="197"/>
        <v>6</v>
      </c>
      <c r="AM232" s="139">
        <f t="shared" si="198"/>
        <v>5</v>
      </c>
      <c r="AN232" s="139">
        <f t="shared" si="199"/>
        <v>4</v>
      </c>
      <c r="AO232" s="139">
        <f t="shared" si="200"/>
        <v>1</v>
      </c>
      <c r="AP232" s="139">
        <f t="shared" si="201"/>
        <v>4</v>
      </c>
      <c r="AQ232" s="139">
        <f t="shared" si="202"/>
        <v>7</v>
      </c>
      <c r="AR232" s="139">
        <f t="shared" si="203"/>
        <v>6</v>
      </c>
      <c r="AS232" s="139">
        <f t="shared" si="204"/>
        <v>7</v>
      </c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</row>
    <row r="233" spans="21:58" x14ac:dyDescent="0.25">
      <c r="AG233" s="123">
        <v>9</v>
      </c>
      <c r="AH233" s="139">
        <f t="shared" si="194"/>
        <v>8</v>
      </c>
      <c r="AI233" s="139">
        <f t="shared" si="194"/>
        <v>9</v>
      </c>
      <c r="AJ233" s="139">
        <f t="shared" si="195"/>
        <v>5</v>
      </c>
      <c r="AK233" s="139">
        <f t="shared" si="196"/>
        <v>6</v>
      </c>
      <c r="AL233" s="139">
        <f t="shared" si="197"/>
        <v>7</v>
      </c>
      <c r="AM233" s="139">
        <f t="shared" si="198"/>
        <v>6</v>
      </c>
      <c r="AN233" s="139">
        <f t="shared" si="199"/>
        <v>7</v>
      </c>
      <c r="AO233" s="139">
        <f t="shared" si="200"/>
        <v>4</v>
      </c>
      <c r="AP233" s="139">
        <f t="shared" si="201"/>
        <v>2</v>
      </c>
      <c r="AQ233" s="139">
        <f t="shared" si="202"/>
        <v>1</v>
      </c>
      <c r="AR233" s="139">
        <f t="shared" si="203"/>
        <v>8</v>
      </c>
      <c r="AS233" s="139">
        <f t="shared" si="204"/>
        <v>6</v>
      </c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39"/>
      <c r="BE233" s="139"/>
      <c r="BF233" s="139"/>
    </row>
    <row r="234" spans="21:58" x14ac:dyDescent="0.25">
      <c r="AG234" s="123">
        <v>10</v>
      </c>
      <c r="AH234" s="139">
        <f t="shared" si="194"/>
        <v>7</v>
      </c>
      <c r="AI234" s="139">
        <f t="shared" si="194"/>
        <v>8</v>
      </c>
      <c r="AJ234" s="139">
        <f t="shared" si="195"/>
        <v>3</v>
      </c>
      <c r="AK234" s="139">
        <f t="shared" si="196"/>
        <v>6</v>
      </c>
      <c r="AL234" s="139">
        <f t="shared" si="197"/>
        <v>8</v>
      </c>
      <c r="AM234" s="139">
        <f t="shared" si="198"/>
        <v>3</v>
      </c>
      <c r="AN234" s="139">
        <f t="shared" si="199"/>
        <v>7</v>
      </c>
      <c r="AO234" s="139">
        <f t="shared" si="200"/>
        <v>5</v>
      </c>
      <c r="AP234" s="139">
        <f t="shared" si="201"/>
        <v>2</v>
      </c>
      <c r="AQ234" s="139">
        <f t="shared" si="202"/>
        <v>3</v>
      </c>
      <c r="AR234" s="139">
        <f t="shared" si="203"/>
        <v>1</v>
      </c>
      <c r="AS234" s="139">
        <f t="shared" si="204"/>
        <v>2</v>
      </c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</row>
    <row r="235" spans="21:58" x14ac:dyDescent="0.25">
      <c r="AG235" s="123">
        <v>11</v>
      </c>
      <c r="AH235" s="139">
        <f t="shared" si="194"/>
        <v>4</v>
      </c>
      <c r="AI235" s="139">
        <f t="shared" si="194"/>
        <v>4</v>
      </c>
      <c r="AJ235" s="139">
        <f t="shared" si="195"/>
        <v>2</v>
      </c>
      <c r="AK235" s="139">
        <f t="shared" si="196"/>
        <v>2</v>
      </c>
      <c r="AL235" s="139">
        <f t="shared" si="197"/>
        <v>4</v>
      </c>
      <c r="AM235" s="139">
        <f t="shared" si="198"/>
        <v>5</v>
      </c>
      <c r="AN235" s="139">
        <f t="shared" si="199"/>
        <v>7</v>
      </c>
      <c r="AO235" s="139">
        <f t="shared" si="200"/>
        <v>4</v>
      </c>
      <c r="AP235" s="139">
        <f t="shared" si="201"/>
        <v>6</v>
      </c>
      <c r="AQ235" s="139">
        <f t="shared" si="202"/>
        <v>5</v>
      </c>
      <c r="AR235" s="139">
        <f t="shared" si="203"/>
        <v>4</v>
      </c>
      <c r="AS235" s="139">
        <f t="shared" si="204"/>
        <v>6</v>
      </c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</row>
    <row r="236" spans="21:58" x14ac:dyDescent="0.25">
      <c r="AG236" s="123">
        <v>12</v>
      </c>
      <c r="AH236" s="139">
        <f t="shared" si="194"/>
        <v>2</v>
      </c>
      <c r="AI236" s="139">
        <f t="shared" si="194"/>
        <v>4</v>
      </c>
      <c r="AJ236" s="139">
        <f t="shared" si="195"/>
        <v>8</v>
      </c>
      <c r="AK236" s="139">
        <f t="shared" si="196"/>
        <v>4</v>
      </c>
      <c r="AL236" s="139">
        <f t="shared" si="197"/>
        <v>7</v>
      </c>
      <c r="AM236" s="139">
        <f t="shared" si="198"/>
        <v>6</v>
      </c>
      <c r="AN236" s="139">
        <f t="shared" si="199"/>
        <v>4</v>
      </c>
      <c r="AO236" s="139">
        <f t="shared" si="200"/>
        <v>1</v>
      </c>
      <c r="AP236" s="139">
        <f t="shared" si="201"/>
        <v>8</v>
      </c>
      <c r="AQ236" s="139">
        <f t="shared" si="202"/>
        <v>7</v>
      </c>
      <c r="AR236" s="139">
        <f t="shared" si="203"/>
        <v>5</v>
      </c>
      <c r="AS236" s="139">
        <f t="shared" si="204"/>
        <v>8</v>
      </c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</row>
    <row r="238" spans="21:58" x14ac:dyDescent="0.25">
      <c r="AE238" s="128"/>
      <c r="AH238" s="145">
        <v>1</v>
      </c>
      <c r="AI238" s="145">
        <v>2</v>
      </c>
      <c r="AJ238" s="145">
        <v>3</v>
      </c>
      <c r="AK238" s="145">
        <v>4</v>
      </c>
      <c r="AL238" s="145">
        <v>5</v>
      </c>
      <c r="AM238" s="145">
        <v>6</v>
      </c>
      <c r="AN238" s="145">
        <v>7</v>
      </c>
      <c r="AO238" s="145">
        <v>8</v>
      </c>
      <c r="AP238" s="145">
        <v>9</v>
      </c>
      <c r="AQ238" s="145">
        <v>10</v>
      </c>
      <c r="AR238" s="145">
        <v>11</v>
      </c>
      <c r="AS238" s="145">
        <v>12</v>
      </c>
    </row>
    <row r="239" spans="21:58" x14ac:dyDescent="0.25">
      <c r="U239" s="26"/>
      <c r="V239" s="3"/>
      <c r="W239" s="3"/>
      <c r="X239" s="3"/>
      <c r="Y239" s="3"/>
      <c r="AG239" s="123">
        <v>1</v>
      </c>
      <c r="AH239" s="156">
        <f>+AH225</f>
        <v>4</v>
      </c>
      <c r="AI239" s="156">
        <f>+AH226</f>
        <v>1</v>
      </c>
      <c r="AJ239" s="156">
        <f>+AH227</f>
        <v>2</v>
      </c>
      <c r="AK239" s="156">
        <f>+AH228</f>
        <v>6</v>
      </c>
      <c r="AL239" s="156">
        <f>+AH229</f>
        <v>7</v>
      </c>
      <c r="AM239" s="156">
        <f>+AH230</f>
        <v>5</v>
      </c>
      <c r="AN239" s="156">
        <f>+AH231</f>
        <v>8</v>
      </c>
      <c r="AO239" s="156">
        <f>+AH232</f>
        <v>2</v>
      </c>
      <c r="AP239" s="156">
        <f>+AH233</f>
        <v>8</v>
      </c>
      <c r="AQ239" s="156">
        <f>+AH234</f>
        <v>7</v>
      </c>
      <c r="AR239" s="156">
        <f>+AH235</f>
        <v>4</v>
      </c>
      <c r="AS239" s="156">
        <f>+AH236</f>
        <v>2</v>
      </c>
    </row>
    <row r="240" spans="21:58" x14ac:dyDescent="0.25">
      <c r="U240" s="26"/>
      <c r="V240" s="3"/>
      <c r="W240" s="3"/>
      <c r="X240" s="3"/>
      <c r="Y240" s="3"/>
      <c r="AE240" s="143"/>
      <c r="AG240" s="123">
        <v>2</v>
      </c>
      <c r="AH240" s="124">
        <f>+AI225</f>
        <v>5</v>
      </c>
      <c r="AI240" s="124">
        <f>+AI226</f>
        <v>4</v>
      </c>
      <c r="AJ240" s="124">
        <f>+AI227</f>
        <v>1</v>
      </c>
      <c r="AK240" s="124">
        <f>+AI228</f>
        <v>6</v>
      </c>
      <c r="AL240" s="124">
        <f>+AI229</f>
        <v>8</v>
      </c>
      <c r="AM240" s="124">
        <f>+AI230</f>
        <v>6</v>
      </c>
      <c r="AN240" s="124">
        <f>+AI231</f>
        <v>5</v>
      </c>
      <c r="AO240" s="124">
        <f>+AI232</f>
        <v>6</v>
      </c>
      <c r="AP240" s="124">
        <f>+AI233</f>
        <v>9</v>
      </c>
      <c r="AQ240" s="124">
        <f>+AI234</f>
        <v>8</v>
      </c>
      <c r="AR240" s="124">
        <f>+AI235</f>
        <v>4</v>
      </c>
      <c r="AS240" s="124">
        <f>+AI236</f>
        <v>4</v>
      </c>
    </row>
    <row r="241" spans="21:45" x14ac:dyDescent="0.25">
      <c r="U241" s="26"/>
      <c r="V241" s="3"/>
      <c r="W241" s="3"/>
      <c r="X241" s="3"/>
      <c r="Y241" s="3"/>
      <c r="AE241" s="143"/>
      <c r="AG241" s="123">
        <v>3</v>
      </c>
      <c r="AH241" s="124">
        <f>+AJ225</f>
        <v>3</v>
      </c>
      <c r="AI241" s="124">
        <f>+AJ226</f>
        <v>3</v>
      </c>
      <c r="AJ241" s="124">
        <f>+AJ227</f>
        <v>8</v>
      </c>
      <c r="AK241" s="124">
        <f>+AJ228</f>
        <v>9</v>
      </c>
      <c r="AL241" s="124">
        <f>+AJ229</f>
        <v>1</v>
      </c>
      <c r="AM241" s="124">
        <f>+AJ230</f>
        <v>3</v>
      </c>
      <c r="AN241" s="124">
        <f>+AJ231</f>
        <v>9</v>
      </c>
      <c r="AO241" s="124">
        <f>+AJ232</f>
        <v>4</v>
      </c>
      <c r="AP241" s="124">
        <f>+AJ233</f>
        <v>5</v>
      </c>
      <c r="AQ241" s="124">
        <f>+AJ234</f>
        <v>3</v>
      </c>
      <c r="AR241" s="124">
        <f>+AJ235</f>
        <v>2</v>
      </c>
      <c r="AS241" s="124">
        <f>+AJ236</f>
        <v>8</v>
      </c>
    </row>
    <row r="242" spans="21:45" x14ac:dyDescent="0.25">
      <c r="U242" s="26"/>
      <c r="V242" s="3"/>
      <c r="W242" s="3"/>
      <c r="X242" s="3"/>
      <c r="Y242" s="3"/>
      <c r="AE242" s="143"/>
      <c r="AG242" s="123">
        <v>4</v>
      </c>
      <c r="AH242" s="124">
        <f>+AK225</f>
        <v>5</v>
      </c>
      <c r="AI242" s="124">
        <f>+AK226</f>
        <v>3</v>
      </c>
      <c r="AJ242" s="124">
        <f>+AK227</f>
        <v>7</v>
      </c>
      <c r="AK242" s="124">
        <f>+AK228</f>
        <v>4</v>
      </c>
      <c r="AL242" s="124">
        <f>+AK229</f>
        <v>4</v>
      </c>
      <c r="AM242" s="124">
        <f>+AK230</f>
        <v>2</v>
      </c>
      <c r="AN242" s="124">
        <f>+AK231</f>
        <v>8</v>
      </c>
      <c r="AO242" s="124">
        <f>+AK232</f>
        <v>7</v>
      </c>
      <c r="AP242" s="124">
        <f>+AK233</f>
        <v>6</v>
      </c>
      <c r="AQ242" s="124">
        <f>+AK234</f>
        <v>6</v>
      </c>
      <c r="AR242" s="124">
        <f>+AK235</f>
        <v>2</v>
      </c>
      <c r="AS242" s="124">
        <f>+AK236</f>
        <v>4</v>
      </c>
    </row>
    <row r="243" spans="21:45" x14ac:dyDescent="0.25">
      <c r="U243" s="26"/>
      <c r="V243" s="3"/>
      <c r="W243" s="3"/>
      <c r="X243" s="3"/>
      <c r="Y243" s="3"/>
      <c r="AE243" s="143"/>
      <c r="AG243" s="123">
        <v>5</v>
      </c>
      <c r="AH243" s="124">
        <f>+AL225</f>
        <v>7</v>
      </c>
      <c r="AI243" s="124">
        <f>+AL226</f>
        <v>9</v>
      </c>
      <c r="AJ243" s="124">
        <f>+AL227</f>
        <v>9</v>
      </c>
      <c r="AK243" s="124">
        <f>+AL228</f>
        <v>4</v>
      </c>
      <c r="AL243" s="124">
        <f>+AL229</f>
        <v>3</v>
      </c>
      <c r="AM243" s="124">
        <f>+AL230</f>
        <v>1</v>
      </c>
      <c r="AN243" s="124">
        <f>+AL231</f>
        <v>1</v>
      </c>
      <c r="AO243" s="124">
        <f>+AL232</f>
        <v>6</v>
      </c>
      <c r="AP243" s="124">
        <f>+AL233</f>
        <v>7</v>
      </c>
      <c r="AQ243" s="124">
        <f>+AL234</f>
        <v>8</v>
      </c>
      <c r="AR243" s="124">
        <f>+AL235</f>
        <v>4</v>
      </c>
      <c r="AS243" s="124">
        <f>+AL236</f>
        <v>7</v>
      </c>
    </row>
    <row r="244" spans="21:45" x14ac:dyDescent="0.25">
      <c r="U244" s="26"/>
      <c r="V244" s="3"/>
      <c r="W244" s="3"/>
      <c r="X244" s="3"/>
      <c r="Y244" s="3"/>
      <c r="AE244" s="143"/>
      <c r="AG244" s="123">
        <v>6</v>
      </c>
      <c r="AH244" s="124">
        <f>+AM225</f>
        <v>1</v>
      </c>
      <c r="AI244" s="124">
        <f>+AM226</f>
        <v>3</v>
      </c>
      <c r="AJ244" s="124">
        <f>+AM227</f>
        <v>5</v>
      </c>
      <c r="AK244" s="124">
        <f>+AM228</f>
        <v>5</v>
      </c>
      <c r="AL244" s="124">
        <f>+AM229</f>
        <v>7</v>
      </c>
      <c r="AM244" s="124">
        <f>+AM230</f>
        <v>5</v>
      </c>
      <c r="AN244" s="124">
        <f>+AM231</f>
        <v>1</v>
      </c>
      <c r="AO244" s="124">
        <f>+AM232</f>
        <v>5</v>
      </c>
      <c r="AP244" s="124">
        <f>+AM233</f>
        <v>6</v>
      </c>
      <c r="AQ244" s="124">
        <f>+AM234</f>
        <v>3</v>
      </c>
      <c r="AR244" s="124">
        <f>+AM235</f>
        <v>5</v>
      </c>
      <c r="AS244" s="124">
        <f>+AM236</f>
        <v>6</v>
      </c>
    </row>
    <row r="245" spans="21:45" x14ac:dyDescent="0.25">
      <c r="U245" s="26"/>
      <c r="V245" s="3"/>
      <c r="W245" s="3"/>
      <c r="X245" s="3"/>
      <c r="Y245" s="3"/>
      <c r="AE245" s="143"/>
      <c r="AG245" s="123">
        <v>7</v>
      </c>
      <c r="AH245" s="124">
        <f>+AN225</f>
        <v>9</v>
      </c>
      <c r="AI245" s="124">
        <f>+AN226</f>
        <v>9</v>
      </c>
      <c r="AJ245" s="124">
        <f>+AN227</f>
        <v>6</v>
      </c>
      <c r="AK245" s="124">
        <f>+AN228</f>
        <v>3</v>
      </c>
      <c r="AL245" s="124">
        <f>+AN229</f>
        <v>8</v>
      </c>
      <c r="AM245" s="124">
        <f>+AN230</f>
        <v>8</v>
      </c>
      <c r="AN245" s="124">
        <f>+AN231</f>
        <v>1</v>
      </c>
      <c r="AO245" s="124">
        <f>+AN232</f>
        <v>4</v>
      </c>
      <c r="AP245" s="124">
        <f>+AN233</f>
        <v>7</v>
      </c>
      <c r="AQ245" s="124">
        <f>+AN234</f>
        <v>7</v>
      </c>
      <c r="AR245" s="124">
        <f>+AN235</f>
        <v>7</v>
      </c>
      <c r="AS245" s="124">
        <f>+AN236</f>
        <v>4</v>
      </c>
    </row>
    <row r="246" spans="21:45" x14ac:dyDescent="0.25">
      <c r="U246" s="26"/>
      <c r="V246" s="3"/>
      <c r="W246" s="3"/>
      <c r="X246" s="3"/>
      <c r="Y246" s="3"/>
      <c r="AE246" s="143"/>
      <c r="AG246" s="123">
        <v>8</v>
      </c>
      <c r="AH246" s="124">
        <f>+AO225</f>
        <v>5</v>
      </c>
      <c r="AI246" s="124">
        <f>+AO226</f>
        <v>5</v>
      </c>
      <c r="AJ246" s="124">
        <f>+AO227</f>
        <v>3</v>
      </c>
      <c r="AK246" s="124">
        <f>+AO228</f>
        <v>2</v>
      </c>
      <c r="AL246" s="124">
        <f>+AO229</f>
        <v>5</v>
      </c>
      <c r="AM246" s="124">
        <f>+AO230</f>
        <v>6</v>
      </c>
      <c r="AN246" s="124">
        <f>+AO231</f>
        <v>7</v>
      </c>
      <c r="AO246" s="124">
        <f>+AO232</f>
        <v>1</v>
      </c>
      <c r="AP246" s="124">
        <f>+AO233</f>
        <v>4</v>
      </c>
      <c r="AQ246" s="124">
        <f>+AO234</f>
        <v>5</v>
      </c>
      <c r="AR246" s="124">
        <f>+AO235</f>
        <v>4</v>
      </c>
      <c r="AS246" s="124">
        <f>+AO236</f>
        <v>1</v>
      </c>
    </row>
    <row r="247" spans="21:45" x14ac:dyDescent="0.25">
      <c r="U247" s="26"/>
      <c r="V247" s="3"/>
      <c r="W247" s="3"/>
      <c r="X247" s="3"/>
      <c r="Y247" s="3"/>
      <c r="AE247" s="143"/>
      <c r="AG247" s="123">
        <v>9</v>
      </c>
      <c r="AH247" s="124">
        <f>+AP225</f>
        <v>3</v>
      </c>
      <c r="AI247" s="124">
        <f>+AP226</f>
        <v>4</v>
      </c>
      <c r="AJ247" s="124">
        <f>+AP227</f>
        <v>8</v>
      </c>
      <c r="AK247" s="124">
        <f>+AP228</f>
        <v>5</v>
      </c>
      <c r="AL247" s="124">
        <f>+AP229</f>
        <v>4</v>
      </c>
      <c r="AM247" s="124">
        <f>+AP230</f>
        <v>4</v>
      </c>
      <c r="AN247" s="124">
        <f>+AP231</f>
        <v>5</v>
      </c>
      <c r="AO247" s="124">
        <f>+AP232</f>
        <v>4</v>
      </c>
      <c r="AP247" s="124">
        <f>+AP233</f>
        <v>2</v>
      </c>
      <c r="AQ247" s="124">
        <f>+AP234</f>
        <v>2</v>
      </c>
      <c r="AR247" s="124">
        <f>+AP235</f>
        <v>6</v>
      </c>
      <c r="AS247" s="124">
        <f>+AP236</f>
        <v>8</v>
      </c>
    </row>
    <row r="248" spans="21:45" x14ac:dyDescent="0.25">
      <c r="U248" s="26"/>
      <c r="V248" s="3"/>
      <c r="W248" s="3"/>
      <c r="X248" s="3"/>
      <c r="Y248" s="3"/>
      <c r="AE248" s="143"/>
      <c r="AG248" s="123">
        <v>10</v>
      </c>
      <c r="AH248" s="124">
        <f>+AQ225</f>
        <v>8</v>
      </c>
      <c r="AI248" s="124">
        <f>+AQ226</f>
        <v>9</v>
      </c>
      <c r="AJ248" s="124">
        <f>+AQ227</f>
        <v>9</v>
      </c>
      <c r="AK248" s="124">
        <f>+AQ228</f>
        <v>8</v>
      </c>
      <c r="AL248" s="124">
        <f>+AQ229</f>
        <v>3</v>
      </c>
      <c r="AM248" s="124">
        <f>+AQ230</f>
        <v>5</v>
      </c>
      <c r="AN248" s="124">
        <f>+AQ231</f>
        <v>6</v>
      </c>
      <c r="AO248" s="124">
        <f>+AQ232</f>
        <v>7</v>
      </c>
      <c r="AP248" s="124">
        <f>+AQ233</f>
        <v>1</v>
      </c>
      <c r="AQ248" s="124">
        <f>+AQ234</f>
        <v>3</v>
      </c>
      <c r="AR248" s="124">
        <f>+AQ235</f>
        <v>5</v>
      </c>
      <c r="AS248" s="124">
        <f>+AQ236</f>
        <v>7</v>
      </c>
    </row>
    <row r="249" spans="21:45" x14ac:dyDescent="0.25">
      <c r="U249" s="26"/>
      <c r="V249" s="3"/>
      <c r="W249" s="3"/>
      <c r="X249" s="3"/>
      <c r="Y249" s="3"/>
      <c r="AE249" s="143"/>
      <c r="AG249" s="123">
        <v>11</v>
      </c>
      <c r="AH249" s="124">
        <f>+AR225</f>
        <v>5</v>
      </c>
      <c r="AI249" s="124">
        <f>+AR226</f>
        <v>4</v>
      </c>
      <c r="AJ249" s="124">
        <f>+AR227</f>
        <v>4</v>
      </c>
      <c r="AK249" s="124">
        <f>+AR228</f>
        <v>4</v>
      </c>
      <c r="AL249" s="124">
        <f>+AR229</f>
        <v>8</v>
      </c>
      <c r="AM249" s="124">
        <f>+AR230</f>
        <v>8</v>
      </c>
      <c r="AN249" s="124">
        <f>+AR231</f>
        <v>7</v>
      </c>
      <c r="AO249" s="124">
        <f>+AR232</f>
        <v>6</v>
      </c>
      <c r="AP249" s="124">
        <f>+AR233</f>
        <v>8</v>
      </c>
      <c r="AQ249" s="124">
        <f>+AR234</f>
        <v>1</v>
      </c>
      <c r="AR249" s="124">
        <f>+AR235</f>
        <v>4</v>
      </c>
      <c r="AS249" s="124">
        <f>+AR236</f>
        <v>5</v>
      </c>
    </row>
    <row r="250" spans="21:45" x14ac:dyDescent="0.25">
      <c r="U250" s="45"/>
      <c r="V250" s="3"/>
      <c r="W250" s="3"/>
      <c r="X250" s="3"/>
      <c r="Y250" s="3"/>
      <c r="AE250" s="143"/>
      <c r="AG250" s="123">
        <v>12</v>
      </c>
      <c r="AH250" s="124">
        <f>+AS225</f>
        <v>8</v>
      </c>
      <c r="AI250" s="124">
        <f>+AS226</f>
        <v>9</v>
      </c>
      <c r="AJ250" s="124">
        <f>+AS227</f>
        <v>9</v>
      </c>
      <c r="AK250" s="124">
        <f>+AS228</f>
        <v>7</v>
      </c>
      <c r="AL250" s="124">
        <f>+AS229</f>
        <v>3</v>
      </c>
      <c r="AM250" s="124">
        <f>+AS230</f>
        <v>3</v>
      </c>
      <c r="AN250" s="124">
        <f>+AS231</f>
        <v>1</v>
      </c>
      <c r="AO250" s="124">
        <f>+AS232</f>
        <v>7</v>
      </c>
      <c r="AP250" s="124">
        <f>+AS233</f>
        <v>6</v>
      </c>
      <c r="AQ250" s="124">
        <f>+AS234</f>
        <v>2</v>
      </c>
      <c r="AR250" s="124">
        <f>+AS235</f>
        <v>6</v>
      </c>
      <c r="AS250" s="124">
        <f>+AS236</f>
        <v>8</v>
      </c>
    </row>
    <row r="252" spans="21:45" x14ac:dyDescent="0.25">
      <c r="AF252" s="127"/>
      <c r="AG252" s="127"/>
      <c r="AH252" s="145">
        <v>1</v>
      </c>
      <c r="AI252" s="145">
        <v>2</v>
      </c>
      <c r="AJ252" s="145">
        <v>3</v>
      </c>
      <c r="AK252" s="145">
        <v>4</v>
      </c>
      <c r="AL252" s="145">
        <v>5</v>
      </c>
      <c r="AM252" s="145">
        <v>6</v>
      </c>
      <c r="AN252" s="145">
        <v>7</v>
      </c>
      <c r="AO252" s="145">
        <v>8</v>
      </c>
      <c r="AP252" s="145">
        <v>9</v>
      </c>
      <c r="AQ252" s="145">
        <v>10</v>
      </c>
      <c r="AR252" s="145">
        <v>11</v>
      </c>
      <c r="AS252" s="145">
        <v>12</v>
      </c>
    </row>
    <row r="253" spans="21:45" x14ac:dyDescent="0.25">
      <c r="AG253" s="123">
        <v>1</v>
      </c>
      <c r="AH253" s="124">
        <f>IFERROR(((AH239-1)*$AE$258+0.5),"")</f>
        <v>2.1178359683794463</v>
      </c>
      <c r="AI253" s="124">
        <f t="shared" ref="AI253:AS253" si="205">IFERROR(((AI239-1)*$AE$258+0.5),"")</f>
        <v>0.5</v>
      </c>
      <c r="AJ253" s="124">
        <f t="shared" si="205"/>
        <v>1.039278656126482</v>
      </c>
      <c r="AK253" s="124">
        <f t="shared" si="205"/>
        <v>3.1963932806324102</v>
      </c>
      <c r="AL253" s="124">
        <f t="shared" si="205"/>
        <v>3.7356719367588926</v>
      </c>
      <c r="AM253" s="124">
        <f t="shared" si="205"/>
        <v>2.6571146245059283</v>
      </c>
      <c r="AN253" s="124">
        <f t="shared" si="205"/>
        <v>4.274950592885375</v>
      </c>
      <c r="AO253" s="124">
        <f t="shared" si="205"/>
        <v>1.039278656126482</v>
      </c>
      <c r="AP253" s="124">
        <f t="shared" si="205"/>
        <v>4.274950592885375</v>
      </c>
      <c r="AQ253" s="124">
        <f t="shared" si="205"/>
        <v>3.7356719367588926</v>
      </c>
      <c r="AR253" s="124">
        <f t="shared" si="205"/>
        <v>2.1178359683794463</v>
      </c>
      <c r="AS253" s="124">
        <f t="shared" si="205"/>
        <v>1.039278656126482</v>
      </c>
    </row>
    <row r="254" spans="21:45" x14ac:dyDescent="0.25">
      <c r="AD254" s="144"/>
      <c r="AE254" s="144">
        <f>AVERAGE(AH239:AS250)</f>
        <v>5.1111111111111107</v>
      </c>
      <c r="AG254" s="123">
        <v>2</v>
      </c>
      <c r="AH254" s="124">
        <f>IFERROR(((AH240-1)*$AE$258+0.5),"")</f>
        <v>2.6571146245059283</v>
      </c>
      <c r="AI254" s="124">
        <f t="shared" ref="AH254:AS264" si="206">IFERROR(((AI240-1)*$AE$258+0.5),"")</f>
        <v>2.1178359683794463</v>
      </c>
      <c r="AJ254" s="124">
        <f t="shared" si="206"/>
        <v>0.5</v>
      </c>
      <c r="AK254" s="124">
        <f t="shared" si="206"/>
        <v>3.1963932806324102</v>
      </c>
      <c r="AL254" s="124">
        <f t="shared" si="206"/>
        <v>4.274950592885375</v>
      </c>
      <c r="AM254" s="124">
        <f t="shared" si="206"/>
        <v>3.1963932806324102</v>
      </c>
      <c r="AN254" s="124">
        <f t="shared" si="206"/>
        <v>2.6571146245059283</v>
      </c>
      <c r="AO254" s="124">
        <f t="shared" si="206"/>
        <v>3.1963932806324102</v>
      </c>
      <c r="AP254" s="124">
        <f t="shared" si="206"/>
        <v>4.8142292490118566</v>
      </c>
      <c r="AQ254" s="124">
        <f t="shared" si="206"/>
        <v>4.274950592885375</v>
      </c>
      <c r="AR254" s="124">
        <f t="shared" si="206"/>
        <v>2.1178359683794463</v>
      </c>
      <c r="AS254" s="124">
        <f t="shared" si="206"/>
        <v>2.1178359683794463</v>
      </c>
    </row>
    <row r="255" spans="21:45" x14ac:dyDescent="0.25">
      <c r="AE255" s="144">
        <f>AVERAGEIF(AU65:BF76,"&lt;&gt;0")</f>
        <v>2.7803030303030298</v>
      </c>
      <c r="AG255" s="123">
        <v>3</v>
      </c>
      <c r="AH255" s="124">
        <f t="shared" si="206"/>
        <v>1.5785573122529641</v>
      </c>
      <c r="AI255" s="124">
        <f t="shared" si="206"/>
        <v>1.5785573122529641</v>
      </c>
      <c r="AJ255" s="124">
        <f t="shared" si="206"/>
        <v>4.274950592885375</v>
      </c>
      <c r="AK255" s="124">
        <f t="shared" si="206"/>
        <v>4.8142292490118566</v>
      </c>
      <c r="AL255" s="124">
        <f t="shared" si="206"/>
        <v>0.5</v>
      </c>
      <c r="AM255" s="124">
        <f t="shared" si="206"/>
        <v>1.5785573122529641</v>
      </c>
      <c r="AN255" s="124">
        <f t="shared" si="206"/>
        <v>4.8142292490118566</v>
      </c>
      <c r="AO255" s="124">
        <f t="shared" si="206"/>
        <v>2.1178359683794463</v>
      </c>
      <c r="AP255" s="124">
        <f t="shared" si="206"/>
        <v>2.6571146245059283</v>
      </c>
      <c r="AQ255" s="124">
        <f t="shared" si="206"/>
        <v>1.5785573122529641</v>
      </c>
      <c r="AR255" s="124">
        <f t="shared" si="206"/>
        <v>1.039278656126482</v>
      </c>
      <c r="AS255" s="124">
        <f t="shared" si="206"/>
        <v>4.274950592885375</v>
      </c>
    </row>
    <row r="256" spans="21:45" x14ac:dyDescent="0.25">
      <c r="AE256" s="144">
        <f>AVERAGEIF(AI53:AT64,"&lt;&gt;0")</f>
        <v>2.7323232323232309</v>
      </c>
      <c r="AG256" s="123">
        <v>4</v>
      </c>
      <c r="AH256" s="124">
        <f t="shared" si="206"/>
        <v>2.6571146245059283</v>
      </c>
      <c r="AI256" s="124">
        <f t="shared" si="206"/>
        <v>1.5785573122529641</v>
      </c>
      <c r="AJ256" s="124">
        <f t="shared" si="206"/>
        <v>3.7356719367588926</v>
      </c>
      <c r="AK256" s="124">
        <f t="shared" si="206"/>
        <v>2.1178359683794463</v>
      </c>
      <c r="AL256" s="124">
        <f t="shared" si="206"/>
        <v>2.1178359683794463</v>
      </c>
      <c r="AM256" s="124">
        <f t="shared" si="206"/>
        <v>1.039278656126482</v>
      </c>
      <c r="AN256" s="124">
        <f t="shared" si="206"/>
        <v>4.274950592885375</v>
      </c>
      <c r="AO256" s="124">
        <f t="shared" si="206"/>
        <v>3.7356719367588926</v>
      </c>
      <c r="AP256" s="124">
        <f t="shared" si="206"/>
        <v>3.1963932806324102</v>
      </c>
      <c r="AQ256" s="124">
        <f t="shared" si="206"/>
        <v>3.1963932806324102</v>
      </c>
      <c r="AR256" s="124">
        <f t="shared" si="206"/>
        <v>1.039278656126482</v>
      </c>
      <c r="AS256" s="124">
        <f t="shared" si="206"/>
        <v>2.1178359683794463</v>
      </c>
    </row>
    <row r="257" spans="31:45" x14ac:dyDescent="0.25">
      <c r="AE257" s="144">
        <f>AVERAGE(AE255:AE256)</f>
        <v>2.7563131313131306</v>
      </c>
      <c r="AG257" s="123">
        <v>5</v>
      </c>
      <c r="AH257" s="124">
        <f t="shared" si="206"/>
        <v>3.7356719367588926</v>
      </c>
      <c r="AI257" s="124">
        <f t="shared" si="206"/>
        <v>4.8142292490118566</v>
      </c>
      <c r="AJ257" s="124">
        <f t="shared" si="206"/>
        <v>4.8142292490118566</v>
      </c>
      <c r="AK257" s="124">
        <f t="shared" si="206"/>
        <v>2.1178359683794463</v>
      </c>
      <c r="AL257" s="124">
        <f t="shared" si="206"/>
        <v>1.5785573122529641</v>
      </c>
      <c r="AM257" s="124">
        <f t="shared" si="206"/>
        <v>0.5</v>
      </c>
      <c r="AN257" s="124">
        <f t="shared" si="206"/>
        <v>0.5</v>
      </c>
      <c r="AO257" s="124">
        <f t="shared" si="206"/>
        <v>3.1963932806324102</v>
      </c>
      <c r="AP257" s="124">
        <f t="shared" si="206"/>
        <v>3.7356719367588926</v>
      </c>
      <c r="AQ257" s="124">
        <f t="shared" si="206"/>
        <v>4.274950592885375</v>
      </c>
      <c r="AR257" s="124">
        <f t="shared" si="206"/>
        <v>2.1178359683794463</v>
      </c>
      <c r="AS257" s="124">
        <f t="shared" si="206"/>
        <v>3.7356719367588926</v>
      </c>
    </row>
    <row r="258" spans="31:45" x14ac:dyDescent="0.25">
      <c r="AE258" s="144">
        <f>+AE257/AE254</f>
        <v>0.53927865612648207</v>
      </c>
      <c r="AG258" s="123">
        <v>6</v>
      </c>
      <c r="AH258" s="124">
        <f t="shared" si="206"/>
        <v>0.5</v>
      </c>
      <c r="AI258" s="124">
        <f t="shared" si="206"/>
        <v>1.5785573122529641</v>
      </c>
      <c r="AJ258" s="124">
        <f t="shared" si="206"/>
        <v>2.6571146245059283</v>
      </c>
      <c r="AK258" s="124">
        <f t="shared" si="206"/>
        <v>2.6571146245059283</v>
      </c>
      <c r="AL258" s="124">
        <f t="shared" si="206"/>
        <v>3.7356719367588926</v>
      </c>
      <c r="AM258" s="124">
        <f t="shared" si="206"/>
        <v>2.6571146245059283</v>
      </c>
      <c r="AN258" s="124">
        <f t="shared" si="206"/>
        <v>0.5</v>
      </c>
      <c r="AO258" s="124">
        <f t="shared" si="206"/>
        <v>2.6571146245059283</v>
      </c>
      <c r="AP258" s="124">
        <f t="shared" si="206"/>
        <v>3.1963932806324102</v>
      </c>
      <c r="AQ258" s="124">
        <f t="shared" si="206"/>
        <v>1.5785573122529641</v>
      </c>
      <c r="AR258" s="124">
        <f t="shared" si="206"/>
        <v>2.6571146245059283</v>
      </c>
      <c r="AS258" s="124">
        <f t="shared" si="206"/>
        <v>3.1963932806324102</v>
      </c>
    </row>
    <row r="259" spans="31:45" x14ac:dyDescent="0.25">
      <c r="AE259" s="144">
        <f>AVERAGE(AH253:AS264)</f>
        <v>2.7170344751866495</v>
      </c>
      <c r="AG259" s="123">
        <v>7</v>
      </c>
      <c r="AH259" s="124">
        <f t="shared" si="206"/>
        <v>4.8142292490118566</v>
      </c>
      <c r="AI259" s="124">
        <f t="shared" si="206"/>
        <v>4.8142292490118566</v>
      </c>
      <c r="AJ259" s="124">
        <f t="shared" si="206"/>
        <v>3.1963932806324102</v>
      </c>
      <c r="AK259" s="124">
        <f t="shared" si="206"/>
        <v>1.5785573122529641</v>
      </c>
      <c r="AL259" s="124">
        <f t="shared" si="206"/>
        <v>4.274950592885375</v>
      </c>
      <c r="AM259" s="124">
        <f t="shared" si="206"/>
        <v>4.274950592885375</v>
      </c>
      <c r="AN259" s="124">
        <f t="shared" si="206"/>
        <v>0.5</v>
      </c>
      <c r="AO259" s="124">
        <f t="shared" si="206"/>
        <v>2.1178359683794463</v>
      </c>
      <c r="AP259" s="124">
        <f t="shared" si="206"/>
        <v>3.7356719367588926</v>
      </c>
      <c r="AQ259" s="124">
        <f t="shared" si="206"/>
        <v>3.7356719367588926</v>
      </c>
      <c r="AR259" s="124">
        <f t="shared" si="206"/>
        <v>3.7356719367588926</v>
      </c>
      <c r="AS259" s="124">
        <f t="shared" si="206"/>
        <v>2.1178359683794463</v>
      </c>
    </row>
    <row r="260" spans="31:45" x14ac:dyDescent="0.25">
      <c r="AG260" s="123">
        <v>8</v>
      </c>
      <c r="AH260" s="124">
        <f t="shared" si="206"/>
        <v>2.6571146245059283</v>
      </c>
      <c r="AI260" s="124">
        <f t="shared" si="206"/>
        <v>2.6571146245059283</v>
      </c>
      <c r="AJ260" s="124">
        <f t="shared" si="206"/>
        <v>1.5785573122529641</v>
      </c>
      <c r="AK260" s="124">
        <f t="shared" si="206"/>
        <v>1.039278656126482</v>
      </c>
      <c r="AL260" s="124">
        <f t="shared" si="206"/>
        <v>2.6571146245059283</v>
      </c>
      <c r="AM260" s="124">
        <f t="shared" si="206"/>
        <v>3.1963932806324102</v>
      </c>
      <c r="AN260" s="124">
        <f t="shared" si="206"/>
        <v>3.7356719367588926</v>
      </c>
      <c r="AO260" s="124">
        <f t="shared" si="206"/>
        <v>0.5</v>
      </c>
      <c r="AP260" s="124">
        <f t="shared" si="206"/>
        <v>2.1178359683794463</v>
      </c>
      <c r="AQ260" s="124">
        <f t="shared" si="206"/>
        <v>2.6571146245059283</v>
      </c>
      <c r="AR260" s="124">
        <f t="shared" si="206"/>
        <v>2.1178359683794463</v>
      </c>
      <c r="AS260" s="124">
        <f t="shared" si="206"/>
        <v>0.5</v>
      </c>
    </row>
    <row r="261" spans="31:45" x14ac:dyDescent="0.25">
      <c r="AG261" s="123">
        <v>9</v>
      </c>
      <c r="AH261" s="124">
        <f t="shared" si="206"/>
        <v>1.5785573122529641</v>
      </c>
      <c r="AI261" s="124">
        <f t="shared" si="206"/>
        <v>2.1178359683794463</v>
      </c>
      <c r="AJ261" s="124">
        <f t="shared" si="206"/>
        <v>4.274950592885375</v>
      </c>
      <c r="AK261" s="124">
        <f t="shared" si="206"/>
        <v>2.6571146245059283</v>
      </c>
      <c r="AL261" s="124">
        <f t="shared" si="206"/>
        <v>2.1178359683794463</v>
      </c>
      <c r="AM261" s="124">
        <f t="shared" si="206"/>
        <v>2.1178359683794463</v>
      </c>
      <c r="AN261" s="124">
        <f t="shared" si="206"/>
        <v>2.6571146245059283</v>
      </c>
      <c r="AO261" s="124">
        <f t="shared" si="206"/>
        <v>2.1178359683794463</v>
      </c>
      <c r="AP261" s="124">
        <f t="shared" si="206"/>
        <v>1.039278656126482</v>
      </c>
      <c r="AQ261" s="124">
        <f t="shared" si="206"/>
        <v>1.039278656126482</v>
      </c>
      <c r="AR261" s="124">
        <f t="shared" si="206"/>
        <v>3.1963932806324102</v>
      </c>
      <c r="AS261" s="124">
        <f t="shared" si="206"/>
        <v>4.274950592885375</v>
      </c>
    </row>
    <row r="262" spans="31:45" x14ac:dyDescent="0.25">
      <c r="AG262" s="123">
        <v>10</v>
      </c>
      <c r="AH262" s="124">
        <f t="shared" si="206"/>
        <v>4.274950592885375</v>
      </c>
      <c r="AI262" s="124">
        <f t="shared" si="206"/>
        <v>4.8142292490118566</v>
      </c>
      <c r="AJ262" s="124">
        <f t="shared" si="206"/>
        <v>4.8142292490118566</v>
      </c>
      <c r="AK262" s="124">
        <f t="shared" si="206"/>
        <v>4.274950592885375</v>
      </c>
      <c r="AL262" s="124">
        <f t="shared" si="206"/>
        <v>1.5785573122529641</v>
      </c>
      <c r="AM262" s="124">
        <f t="shared" si="206"/>
        <v>2.6571146245059283</v>
      </c>
      <c r="AN262" s="124">
        <f t="shared" si="206"/>
        <v>3.1963932806324102</v>
      </c>
      <c r="AO262" s="124">
        <f t="shared" si="206"/>
        <v>3.7356719367588926</v>
      </c>
      <c r="AP262" s="124">
        <f t="shared" si="206"/>
        <v>0.5</v>
      </c>
      <c r="AQ262" s="124">
        <f t="shared" si="206"/>
        <v>1.5785573122529641</v>
      </c>
      <c r="AR262" s="124">
        <f t="shared" si="206"/>
        <v>2.6571146245059283</v>
      </c>
      <c r="AS262" s="124">
        <f t="shared" si="206"/>
        <v>3.7356719367588926</v>
      </c>
    </row>
    <row r="263" spans="31:45" x14ac:dyDescent="0.25">
      <c r="AG263" s="123">
        <v>11</v>
      </c>
      <c r="AH263" s="124">
        <f t="shared" si="206"/>
        <v>2.6571146245059283</v>
      </c>
      <c r="AI263" s="124">
        <f t="shared" si="206"/>
        <v>2.1178359683794463</v>
      </c>
      <c r="AJ263" s="124">
        <f t="shared" si="206"/>
        <v>2.1178359683794463</v>
      </c>
      <c r="AK263" s="124">
        <f t="shared" si="206"/>
        <v>2.1178359683794463</v>
      </c>
      <c r="AL263" s="124">
        <f t="shared" si="206"/>
        <v>4.274950592885375</v>
      </c>
      <c r="AM263" s="124">
        <f t="shared" si="206"/>
        <v>4.274950592885375</v>
      </c>
      <c r="AN263" s="124">
        <f t="shared" si="206"/>
        <v>3.7356719367588926</v>
      </c>
      <c r="AO263" s="124">
        <f t="shared" si="206"/>
        <v>3.1963932806324102</v>
      </c>
      <c r="AP263" s="124">
        <f t="shared" si="206"/>
        <v>4.274950592885375</v>
      </c>
      <c r="AQ263" s="124">
        <f t="shared" si="206"/>
        <v>0.5</v>
      </c>
      <c r="AR263" s="124">
        <f t="shared" si="206"/>
        <v>2.1178359683794463</v>
      </c>
      <c r="AS263" s="124">
        <f t="shared" si="206"/>
        <v>2.6571146245059283</v>
      </c>
    </row>
    <row r="264" spans="31:45" x14ac:dyDescent="0.25">
      <c r="AG264" s="123">
        <v>12</v>
      </c>
      <c r="AH264" s="124">
        <f t="shared" si="206"/>
        <v>4.274950592885375</v>
      </c>
      <c r="AI264" s="124">
        <f t="shared" si="206"/>
        <v>4.8142292490118566</v>
      </c>
      <c r="AJ264" s="124">
        <f t="shared" si="206"/>
        <v>4.8142292490118566</v>
      </c>
      <c r="AK264" s="124">
        <f t="shared" si="206"/>
        <v>3.7356719367588926</v>
      </c>
      <c r="AL264" s="124">
        <f t="shared" si="206"/>
        <v>1.5785573122529641</v>
      </c>
      <c r="AM264" s="124">
        <f t="shared" si="206"/>
        <v>1.5785573122529641</v>
      </c>
      <c r="AN264" s="124">
        <f t="shared" si="206"/>
        <v>0.5</v>
      </c>
      <c r="AO264" s="124">
        <f t="shared" si="206"/>
        <v>3.7356719367588926</v>
      </c>
      <c r="AP264" s="124">
        <f t="shared" si="206"/>
        <v>3.1963932806324102</v>
      </c>
      <c r="AQ264" s="124">
        <f t="shared" si="206"/>
        <v>1.039278656126482</v>
      </c>
      <c r="AR264" s="124">
        <f t="shared" si="206"/>
        <v>3.1963932806324102</v>
      </c>
      <c r="AS264" s="124">
        <f t="shared" si="206"/>
        <v>4.274950592885375</v>
      </c>
    </row>
    <row r="266" spans="31:45" x14ac:dyDescent="0.25">
      <c r="AJ266" s="144"/>
    </row>
    <row r="267" spans="31:45" x14ac:dyDescent="0.25">
      <c r="AJ267" s="144"/>
    </row>
  </sheetData>
  <mergeCells count="41">
    <mergeCell ref="F169:G169"/>
    <mergeCell ref="D166:P166"/>
    <mergeCell ref="E59:P59"/>
    <mergeCell ref="K52:M52"/>
    <mergeCell ref="B2:P2"/>
    <mergeCell ref="B3:P3"/>
    <mergeCell ref="B4:P4"/>
    <mergeCell ref="H14:P14"/>
    <mergeCell ref="E13:G13"/>
    <mergeCell ref="C9:D9"/>
    <mergeCell ref="E9:P9"/>
    <mergeCell ref="H13:P13"/>
    <mergeCell ref="E10:P10"/>
    <mergeCell ref="C14:D14"/>
    <mergeCell ref="C6:F6"/>
    <mergeCell ref="O38:T38"/>
    <mergeCell ref="O39:T39"/>
    <mergeCell ref="O40:T40"/>
    <mergeCell ref="O41:T41"/>
    <mergeCell ref="F34:M34"/>
    <mergeCell ref="H51:J51"/>
    <mergeCell ref="E35:M35"/>
    <mergeCell ref="E36:M36"/>
    <mergeCell ref="E37:M37"/>
    <mergeCell ref="E38:M38"/>
    <mergeCell ref="B5:F5"/>
    <mergeCell ref="G5:J5"/>
    <mergeCell ref="M89:R89"/>
    <mergeCell ref="N103:Q103"/>
    <mergeCell ref="E74:I74"/>
    <mergeCell ref="E30:P30"/>
    <mergeCell ref="E32:P32"/>
    <mergeCell ref="M87:N87"/>
    <mergeCell ref="E31:P31"/>
    <mergeCell ref="E60:P60"/>
    <mergeCell ref="E61:P61"/>
    <mergeCell ref="E14:G14"/>
    <mergeCell ref="G6:J6"/>
    <mergeCell ref="C15:D15"/>
    <mergeCell ref="C16:D16"/>
    <mergeCell ref="M88:R88"/>
  </mergeCells>
  <dataValidations count="3">
    <dataValidation type="decimal" errorStyle="warning" allowBlank="1" showInputMessage="1" showErrorMessage="1" errorTitle="Outside Range" error="Enter a number from 1 to 9 only" sqref="U239:U250 AF36:AF47 T65:T72 H204:H208 H104:H130 H167:H169">
      <formula1>1</formula1>
      <formula2>9</formula2>
    </dataValidation>
    <dataValidation type="decimal" allowBlank="1" showInputMessage="1" showErrorMessage="1" errorTitle="Outside Range" error="Enter a number from 1 to 9 only" sqref="E17:P28">
      <formula1>1</formula1>
      <formula2>9</formula2>
    </dataValidation>
    <dataValidation type="decimal" allowBlank="1" showInputMessage="1" showErrorMessage="1" error="Enter a number between 1 and your specified maximum only" sqref="E174:P185">
      <formula1>1</formula1>
      <formula2>$E$169</formula2>
    </dataValidation>
  </dataValidations>
  <hyperlinks>
    <hyperlink ref="G6" r:id="rId1"/>
    <hyperlink ref="G6:J6" r:id="rId2" display=" www.perceptualmaps.com"/>
    <hyperlink ref="K5" r:id="rId3"/>
  </hyperlinks>
  <pageMargins left="0.7" right="0.7" top="0.75" bottom="0.75" header="0.3" footer="0.3"/>
  <pageSetup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Mapping">
                <anchor moveWithCells="1" sizeWithCells="1">
                  <from>
                    <xdr:col>4</xdr:col>
                    <xdr:colOff>304800</xdr:colOff>
                    <xdr:row>68</xdr:row>
                    <xdr:rowOff>85725</xdr:rowOff>
                  </from>
                  <to>
                    <xdr:col>8</xdr:col>
                    <xdr:colOff>295275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Pict="0" macro="[0]!ClearData">
                <anchor moveWithCells="1" sizeWithCells="1">
                  <from>
                    <xdr:col>14</xdr:col>
                    <xdr:colOff>447675</xdr:colOff>
                    <xdr:row>98</xdr:row>
                    <xdr:rowOff>142875</xdr:rowOff>
                  </from>
                  <to>
                    <xdr:col>17</xdr:col>
                    <xdr:colOff>581025</xdr:colOff>
                    <xdr:row>101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Button 10">
              <controlPr defaultSize="0" print="0" autoFill="0" autoPict="0" macro="[0]!Button10_Click">
                <anchor moveWithCells="1" sizeWithCells="1">
                  <from>
                    <xdr:col>12</xdr:col>
                    <xdr:colOff>28575</xdr:colOff>
                    <xdr:row>98</xdr:row>
                    <xdr:rowOff>123825</xdr:rowOff>
                  </from>
                  <to>
                    <xdr:col>14</xdr:col>
                    <xdr:colOff>371475</xdr:colOff>
                    <xdr:row>101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Button 29">
              <controlPr defaultSize="0" print="0" autoFill="0" autoPict="0" macro="[0]!ClearData">
                <anchor moveWithCells="1" sizeWithCells="1">
                  <from>
                    <xdr:col>0</xdr:col>
                    <xdr:colOff>295275</xdr:colOff>
                    <xdr:row>24</xdr:row>
                    <xdr:rowOff>171450</xdr:rowOff>
                  </from>
                  <to>
                    <xdr:col>1</xdr:col>
                    <xdr:colOff>800100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Button 30">
              <controlPr defaultSize="0" print="0" autoFill="0" autoPict="0" macro="[0]!Rescale">
                <anchor moveWithCells="1" sizeWithCells="1">
                  <from>
                    <xdr:col>8</xdr:col>
                    <xdr:colOff>28575</xdr:colOff>
                    <xdr:row>168</xdr:row>
                    <xdr:rowOff>76200</xdr:rowOff>
                  </from>
                  <to>
                    <xdr:col>11</xdr:col>
                    <xdr:colOff>561975</xdr:colOff>
                    <xdr:row>169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Button 31">
              <controlPr defaultSize="0" print="0" autoFill="0" autoPict="0" macro="[0]!MoveDown">
                <anchor moveWithCells="1" sizeWithCells="1">
                  <from>
                    <xdr:col>2</xdr:col>
                    <xdr:colOff>171450</xdr:colOff>
                    <xdr:row>30</xdr:row>
                    <xdr:rowOff>47625</xdr:rowOff>
                  </from>
                  <to>
                    <xdr:col>3</xdr:col>
                    <xdr:colOff>1952625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Mapping</vt:lpstr>
      <vt:lpstr>attribute_data</vt:lpstr>
      <vt:lpstr>brand_data</vt:lpstr>
      <vt:lpstr>reverse_data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cp:lastPrinted>2014-06-12T02:19:47Z</cp:lastPrinted>
  <dcterms:created xsi:type="dcterms:W3CDTF">2014-04-29T10:13:39Z</dcterms:created>
  <dcterms:modified xsi:type="dcterms:W3CDTF">2015-03-15T05:39:04Z</dcterms:modified>
</cp:coreProperties>
</file>