
<file path=[Content_Types].xml><?xml version="1.0" encoding="utf-8"?>
<Types xmlns="http://schemas.openxmlformats.org/package/2006/content-types">
  <Default Extension="png" ContentType="image/png"/>
  <Default Extension="bin" ContentType="application/vnd.ms-office.vbaProject"/>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40" yWindow="255" windowWidth="20115" windowHeight="7815"/>
  </bookViews>
  <sheets>
    <sheet name="Mapping" sheetId="1" r:id="rId1"/>
  </sheets>
  <definedNames>
    <definedName name="attribute_data">Mapping!$C$16:$P$29</definedName>
    <definedName name="brand_data">Mapping!$AG$234:$AS$246</definedName>
    <definedName name="input_data">#REF!</definedName>
    <definedName name="mapdata">Mapping!$AI$90:$AT$101</definedName>
    <definedName name="mappoints">Mapping!$AC$90:$AD$101</definedName>
    <definedName name="reverse_data">Mapping!$AG$248:$AS$260</definedName>
    <definedName name="solver_adj" localSheetId="0" hidden="1">Mapping!$AC$90:$AD$101</definedName>
    <definedName name="solver_cvg" localSheetId="0" hidden="1">0.0001</definedName>
    <definedName name="solver_drv" localSheetId="0" hidden="1">1</definedName>
    <definedName name="solver_eng" localSheetId="0" hidden="1">3</definedName>
    <definedName name="solver_est" localSheetId="0" hidden="1">1</definedName>
    <definedName name="solver_itr" localSheetId="0" hidden="1">2147483647</definedName>
    <definedName name="solver_lhs1" localSheetId="0" hidden="1">Mapping!$AC$90:$AD$101</definedName>
    <definedName name="solver_lhs10" localSheetId="0" hidden="1">Mapping!$AC$90:$AD$101</definedName>
    <definedName name="solver_lhs11" localSheetId="0" hidden="1">Mapping!$AC$90:$AD$101</definedName>
    <definedName name="solver_lhs12" localSheetId="0" hidden="1">Mapping!$AC$90:$AD$101</definedName>
    <definedName name="solver_lhs13" localSheetId="0" hidden="1">Mapping!$AC$90:$AD$101</definedName>
    <definedName name="solver_lhs2" localSheetId="0" hidden="1">Mapping!$AC$90:$AD$101</definedName>
    <definedName name="solver_lhs3" localSheetId="0" hidden="1">Mapping!$AC$90:$AD$101</definedName>
    <definedName name="solver_lhs4" localSheetId="0" hidden="1">Mapping!$AC$90:$AD$101</definedName>
    <definedName name="solver_lhs5" localSheetId="0" hidden="1">Mapping!$AC$90:$AD$101</definedName>
    <definedName name="solver_lhs6" localSheetId="0" hidden="1">Mapping!$AC$90:$AD$101</definedName>
    <definedName name="solver_lhs7" localSheetId="0" hidden="1">Mapping!$AC$90:$AD$101</definedName>
    <definedName name="solver_lhs8" localSheetId="0" hidden="1">Mapping!$AC$90:$AD$101</definedName>
    <definedName name="solver_lhs9" localSheetId="0" hidden="1">Mapping!$AC$90:$AD$101</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13</definedName>
    <definedName name="solver_nwt" localSheetId="0" hidden="1">1</definedName>
    <definedName name="solver_opt" localSheetId="0" hidden="1">Mapping!$AY$76</definedName>
    <definedName name="solver_pre" localSheetId="0" hidden="1">0.000001</definedName>
    <definedName name="solver_rbv" localSheetId="0" hidden="1">2</definedName>
    <definedName name="solver_rel1" localSheetId="0" hidden="1">1</definedName>
    <definedName name="solver_rel10" localSheetId="0" hidden="1">3</definedName>
    <definedName name="solver_rel11" localSheetId="0" hidden="1">3</definedName>
    <definedName name="solver_rel12" localSheetId="0" hidden="1">3</definedName>
    <definedName name="solver_rel13" localSheetId="0" hidden="1">3</definedName>
    <definedName name="solver_rel2" localSheetId="0" hidden="1">3</definedName>
    <definedName name="solver_rel3" localSheetId="0" hidden="1">3</definedName>
    <definedName name="solver_rel4" localSheetId="0" hidden="1">3</definedName>
    <definedName name="solver_rel5" localSheetId="0" hidden="1">3</definedName>
    <definedName name="solver_rel6" localSheetId="0" hidden="1">3</definedName>
    <definedName name="solver_rel7" localSheetId="0" hidden="1">3</definedName>
    <definedName name="solver_rel8" localSheetId="0" hidden="1">3</definedName>
    <definedName name="solver_rel9" localSheetId="0" hidden="1">3</definedName>
    <definedName name="solver_rhs1" localSheetId="0" hidden="1">10</definedName>
    <definedName name="solver_rhs10" localSheetId="0" hidden="1">0</definedName>
    <definedName name="solver_rhs11" localSheetId="0" hidden="1">0</definedName>
    <definedName name="solver_rhs12" localSheetId="0" hidden="1">0</definedName>
    <definedName name="solver_rhs13" localSheetId="0" hidden="1">0</definedName>
    <definedName name="solver_rhs2" localSheetId="0" hidden="1">0</definedName>
    <definedName name="solver_rhs3" localSheetId="0" hidden="1">0</definedName>
    <definedName name="solver_rhs4" localSheetId="0" hidden="1">0</definedName>
    <definedName name="solver_rhs5" localSheetId="0" hidden="1">0</definedName>
    <definedName name="solver_rhs6" localSheetId="0" hidden="1">0</definedName>
    <definedName name="solver_rhs7" localSheetId="0" hidden="1">0</definedName>
    <definedName name="solver_rhs8" localSheetId="0" hidden="1">0</definedName>
    <definedName name="solver_rhs9" localSheetId="0" hidden="1">0</definedName>
    <definedName name="solver_rlx" localSheetId="0" hidden="1">2</definedName>
    <definedName name="solver_rsd" localSheetId="0" hidden="1">0</definedName>
    <definedName name="solver_scl" localSheetId="0" hidden="1">2</definedName>
    <definedName name="solver_sho" localSheetId="0" hidden="1">2</definedName>
    <definedName name="solver_ssz" localSheetId="0" hidden="1">0</definedName>
    <definedName name="solver_tim" localSheetId="0" hidden="1">2147483647</definedName>
    <definedName name="solver_tol" localSheetId="0" hidden="1">0.01</definedName>
    <definedName name="solver_typ" localSheetId="0" hidden="1">2</definedName>
    <definedName name="solver_val" localSheetId="0" hidden="1">0</definedName>
    <definedName name="solver_ver" localSheetId="0" hidden="1">3</definedName>
    <definedName name="startdata">Mapping!$AI$63:$AT$74</definedName>
  </definedNames>
  <calcPr calcId="145621"/>
</workbook>
</file>

<file path=xl/calcChain.xml><?xml version="1.0" encoding="utf-8"?>
<calcChain xmlns="http://schemas.openxmlformats.org/spreadsheetml/2006/main">
  <c r="AI90" i="1" l="1"/>
  <c r="AY63" i="1" s="1"/>
  <c r="AZ63" i="1"/>
  <c r="BA63" i="1"/>
  <c r="BB63" i="1"/>
  <c r="BC63" i="1"/>
  <c r="BD63" i="1"/>
  <c r="BE63" i="1"/>
  <c r="BF63" i="1"/>
  <c r="BG63" i="1"/>
  <c r="BH63" i="1"/>
  <c r="BI63" i="1"/>
  <c r="BJ63" i="1"/>
  <c r="BB64" i="1"/>
  <c r="BC64" i="1"/>
  <c r="BD64" i="1"/>
  <c r="BE64" i="1"/>
  <c r="BF64" i="1"/>
  <c r="BG64" i="1"/>
  <c r="BH64" i="1"/>
  <c r="BI64" i="1"/>
  <c r="BJ64" i="1"/>
  <c r="BC65" i="1"/>
  <c r="BD65" i="1"/>
  <c r="BE65" i="1"/>
  <c r="BF65" i="1"/>
  <c r="BG65" i="1"/>
  <c r="BH65" i="1"/>
  <c r="BI65" i="1"/>
  <c r="BJ65" i="1"/>
  <c r="BD66" i="1"/>
  <c r="BE66" i="1"/>
  <c r="BF66" i="1"/>
  <c r="BG66" i="1"/>
  <c r="BH66" i="1"/>
  <c r="BI66" i="1"/>
  <c r="BJ66" i="1"/>
  <c r="BE67" i="1"/>
  <c r="BF67" i="1"/>
  <c r="BG67" i="1"/>
  <c r="BH67" i="1"/>
  <c r="BI67" i="1"/>
  <c r="BJ67" i="1"/>
  <c r="BF68" i="1"/>
  <c r="BG68" i="1"/>
  <c r="BH68" i="1"/>
  <c r="BI68" i="1"/>
  <c r="BJ68" i="1"/>
  <c r="BG69" i="1"/>
  <c r="BH69" i="1"/>
  <c r="BI69" i="1"/>
  <c r="BJ69" i="1"/>
  <c r="BH70" i="1"/>
  <c r="BI70" i="1"/>
  <c r="BJ70" i="1"/>
  <c r="BI71" i="1"/>
  <c r="BJ71" i="1"/>
  <c r="BJ72" i="1"/>
  <c r="BE62" i="1"/>
  <c r="BF62" i="1"/>
  <c r="BG62" i="1"/>
  <c r="BH62" i="1"/>
  <c r="BI62" i="1"/>
  <c r="BJ62" i="1"/>
  <c r="AZ62" i="1"/>
  <c r="BA62" i="1"/>
  <c r="BB62" i="1"/>
  <c r="BC62" i="1"/>
  <c r="BD62" i="1"/>
  <c r="AX64" i="1"/>
  <c r="AX65" i="1"/>
  <c r="AX66" i="1"/>
  <c r="AX67" i="1"/>
  <c r="AX68" i="1"/>
  <c r="AX69" i="1"/>
  <c r="AX70" i="1"/>
  <c r="AX71" i="1"/>
  <c r="AX72" i="1"/>
  <c r="AX73" i="1"/>
  <c r="AX74" i="1"/>
  <c r="AX63" i="1"/>
  <c r="AY62" i="1"/>
  <c r="F19" i="1" l="1"/>
  <c r="G19" i="1"/>
  <c r="F29" i="1"/>
  <c r="G29" i="1"/>
  <c r="G18" i="1"/>
  <c r="F18" i="1"/>
  <c r="AG10" i="1"/>
  <c r="AG9" i="1"/>
  <c r="AG8" i="1"/>
  <c r="AG7" i="1"/>
  <c r="AG6" i="1"/>
  <c r="AG5" i="1"/>
  <c r="AG4" i="1"/>
  <c r="AG3" i="1"/>
  <c r="AB4" i="1"/>
  <c r="AD4" i="1" s="1"/>
  <c r="AC4" i="1"/>
  <c r="AB5" i="1"/>
  <c r="AB6" i="1"/>
  <c r="AB7" i="1"/>
  <c r="AB8" i="1"/>
  <c r="AB9" i="1"/>
  <c r="AB10" i="1"/>
  <c r="AB11" i="1"/>
  <c r="AB12" i="1"/>
  <c r="AB13" i="1"/>
  <c r="AB14" i="1"/>
  <c r="AC14" i="1"/>
  <c r="AB15" i="1"/>
  <c r="AB16" i="1"/>
  <c r="AB17" i="1"/>
  <c r="AB18" i="1"/>
  <c r="AB19" i="1"/>
  <c r="AB20" i="1"/>
  <c r="AB21" i="1"/>
  <c r="AB22" i="1"/>
  <c r="AB23" i="1"/>
  <c r="AB24" i="1"/>
  <c r="AD14" i="1"/>
  <c r="AD13" i="1" l="1"/>
  <c r="AD5" i="1"/>
  <c r="Z3" i="1"/>
  <c r="AB3" i="1" s="1"/>
  <c r="Z4" i="1"/>
  <c r="Z5" i="1"/>
  <c r="Z6" i="1"/>
  <c r="Z7" i="1"/>
  <c r="Z8" i="1"/>
  <c r="Z9" i="1"/>
  <c r="Z10" i="1"/>
  <c r="Z11" i="1"/>
  <c r="Z12" i="1"/>
  <c r="Z13" i="1"/>
  <c r="AA3" i="1"/>
  <c r="AC3" i="1" s="1"/>
  <c r="AD3" i="1" s="1"/>
  <c r="AA4" i="1"/>
  <c r="AA5" i="1"/>
  <c r="AC5" i="1" s="1"/>
  <c r="AA6" i="1"/>
  <c r="AC6" i="1" s="1"/>
  <c r="AD6" i="1" s="1"/>
  <c r="AA7" i="1"/>
  <c r="AC7" i="1" s="1"/>
  <c r="AD7" i="1" s="1"/>
  <c r="AA8" i="1"/>
  <c r="AC8" i="1" s="1"/>
  <c r="AD8" i="1" s="1"/>
  <c r="AA9" i="1"/>
  <c r="AC9" i="1" s="1"/>
  <c r="AD9" i="1" s="1"/>
  <c r="AA10" i="1"/>
  <c r="AC10" i="1" s="1"/>
  <c r="AD10" i="1" s="1"/>
  <c r="AA11" i="1"/>
  <c r="AC11" i="1" s="1"/>
  <c r="AD11" i="1" s="1"/>
  <c r="AA12" i="1"/>
  <c r="AC12" i="1" s="1"/>
  <c r="AD12" i="1" s="1"/>
  <c r="AA13" i="1"/>
  <c r="AC13" i="1" s="1"/>
  <c r="AK24" i="1"/>
  <c r="AM24" i="1" s="1"/>
  <c r="AK23" i="1"/>
  <c r="AM23" i="1" s="1"/>
  <c r="AN23" i="1" s="1"/>
  <c r="AK22" i="1"/>
  <c r="AM22" i="1" s="1"/>
  <c r="AK20" i="1"/>
  <c r="AM20" i="1" s="1"/>
  <c r="AK21" i="1"/>
  <c r="AM21" i="1" s="1"/>
  <c r="AK19" i="1"/>
  <c r="AM19" i="1" s="1"/>
  <c r="AN19" i="1" s="1"/>
  <c r="AK16" i="1"/>
  <c r="AM16" i="1" s="1"/>
  <c r="AK17" i="1"/>
  <c r="AM17" i="1" s="1"/>
  <c r="AK18" i="1"/>
  <c r="AM18" i="1" s="1"/>
  <c r="AK15" i="1"/>
  <c r="AM15" i="1" s="1"/>
  <c r="AK11" i="1"/>
  <c r="AM11" i="1" s="1"/>
  <c r="AN11" i="1" s="1"/>
  <c r="AK12" i="1"/>
  <c r="AM12" i="1" s="1"/>
  <c r="AK13" i="1"/>
  <c r="AM13" i="1" s="1"/>
  <c r="AK14" i="1"/>
  <c r="AM14" i="1" s="1"/>
  <c r="AK10" i="1"/>
  <c r="AM10" i="1" s="1"/>
  <c r="AN10" i="1" s="1"/>
  <c r="AK5" i="1"/>
  <c r="AM5" i="1" s="1"/>
  <c r="AK6" i="1"/>
  <c r="AM6" i="1" s="1"/>
  <c r="AK7" i="1"/>
  <c r="AM7" i="1" s="1"/>
  <c r="AK8" i="1"/>
  <c r="AM8" i="1" s="1"/>
  <c r="AK9" i="1"/>
  <c r="AM9" i="1" s="1"/>
  <c r="AK4" i="1"/>
  <c r="AM4" i="1" s="1"/>
  <c r="AK3" i="1"/>
  <c r="AM3" i="1" s="1"/>
  <c r="AF20" i="1"/>
  <c r="AH20" i="1" s="1"/>
  <c r="AF21" i="1"/>
  <c r="AH21" i="1" s="1"/>
  <c r="AF22" i="1"/>
  <c r="AH22" i="1" s="1"/>
  <c r="AF23" i="1"/>
  <c r="AH23" i="1" s="1"/>
  <c r="AF24" i="1"/>
  <c r="AH24" i="1" s="1"/>
  <c r="AF19" i="1"/>
  <c r="AH19" i="1" s="1"/>
  <c r="AF12" i="1"/>
  <c r="AH12" i="1" s="1"/>
  <c r="AF13" i="1"/>
  <c r="AH13" i="1" s="1"/>
  <c r="AI13" i="1" s="1"/>
  <c r="AF14" i="1"/>
  <c r="AH14" i="1" s="1"/>
  <c r="AI14" i="1" s="1"/>
  <c r="AF15" i="1"/>
  <c r="AH15" i="1" s="1"/>
  <c r="AF16" i="1"/>
  <c r="AH16" i="1" s="1"/>
  <c r="AF17" i="1"/>
  <c r="AH17" i="1" s="1"/>
  <c r="AI17" i="1" s="1"/>
  <c r="AF18" i="1"/>
  <c r="AH18" i="1" s="1"/>
  <c r="AI18" i="1" s="1"/>
  <c r="AF11" i="1"/>
  <c r="AH11" i="1" s="1"/>
  <c r="AF4" i="1"/>
  <c r="AH4" i="1" s="1"/>
  <c r="AI4" i="1" s="1"/>
  <c r="AF5" i="1"/>
  <c r="AH5" i="1" s="1"/>
  <c r="AI5" i="1" s="1"/>
  <c r="AF6" i="1"/>
  <c r="AH6" i="1" s="1"/>
  <c r="AI6" i="1" s="1"/>
  <c r="AF7" i="1"/>
  <c r="AH7" i="1" s="1"/>
  <c r="AI7" i="1" s="1"/>
  <c r="AF8" i="1"/>
  <c r="AH8" i="1" s="1"/>
  <c r="AI8" i="1" s="1"/>
  <c r="AF9" i="1"/>
  <c r="AH9" i="1" s="1"/>
  <c r="AI9" i="1" s="1"/>
  <c r="AF10" i="1"/>
  <c r="AH10" i="1" s="1"/>
  <c r="AI10" i="1" s="1"/>
  <c r="AF3" i="1"/>
  <c r="AH3" i="1" s="1"/>
  <c r="AI3" i="1" s="1"/>
  <c r="AA24" i="1"/>
  <c r="AC24" i="1" s="1"/>
  <c r="AD24" i="1" s="1"/>
  <c r="AA15" i="1"/>
  <c r="AC15" i="1" s="1"/>
  <c r="AD15" i="1" s="1"/>
  <c r="AA16" i="1"/>
  <c r="AC16" i="1" s="1"/>
  <c r="AD16" i="1" s="1"/>
  <c r="AA17" i="1"/>
  <c r="AC17" i="1" s="1"/>
  <c r="AD17" i="1" s="1"/>
  <c r="AA18" i="1"/>
  <c r="AC18" i="1" s="1"/>
  <c r="AD18" i="1" s="1"/>
  <c r="AA19" i="1"/>
  <c r="AC19" i="1" s="1"/>
  <c r="AD19" i="1" s="1"/>
  <c r="AA20" i="1"/>
  <c r="AC20" i="1" s="1"/>
  <c r="AD20" i="1" s="1"/>
  <c r="AA21" i="1"/>
  <c r="AC21" i="1" s="1"/>
  <c r="AD21" i="1" s="1"/>
  <c r="AA22" i="1"/>
  <c r="AC22" i="1" s="1"/>
  <c r="AD22" i="1" s="1"/>
  <c r="AA23" i="1"/>
  <c r="AC23" i="1" s="1"/>
  <c r="AD23" i="1" s="1"/>
  <c r="AA14" i="1"/>
  <c r="AJ24" i="1"/>
  <c r="AL24" i="1" s="1"/>
  <c r="AJ23" i="1"/>
  <c r="AL23" i="1" s="1"/>
  <c r="AJ22" i="1"/>
  <c r="AL22" i="1" s="1"/>
  <c r="AJ20" i="1"/>
  <c r="AL20" i="1" s="1"/>
  <c r="AJ21" i="1"/>
  <c r="AL21" i="1" s="1"/>
  <c r="AJ19" i="1"/>
  <c r="AL19" i="1" s="1"/>
  <c r="AJ16" i="1"/>
  <c r="AL16" i="1" s="1"/>
  <c r="AJ17" i="1"/>
  <c r="AL17" i="1" s="1"/>
  <c r="AN17" i="1" s="1"/>
  <c r="AJ18" i="1"/>
  <c r="AL18" i="1" s="1"/>
  <c r="AN18" i="1" s="1"/>
  <c r="AJ15" i="1"/>
  <c r="AL15" i="1" s="1"/>
  <c r="AJ11" i="1"/>
  <c r="AL11" i="1" s="1"/>
  <c r="AJ12" i="1"/>
  <c r="AL12" i="1" s="1"/>
  <c r="AJ13" i="1"/>
  <c r="AL13" i="1" s="1"/>
  <c r="AJ14" i="1"/>
  <c r="AL14" i="1" s="1"/>
  <c r="AJ10" i="1"/>
  <c r="AL10" i="1" s="1"/>
  <c r="AJ5" i="1"/>
  <c r="AL5" i="1" s="1"/>
  <c r="AJ6" i="1"/>
  <c r="AL6" i="1" s="1"/>
  <c r="AN6" i="1" s="1"/>
  <c r="AJ7" i="1"/>
  <c r="AL7" i="1" s="1"/>
  <c r="AJ8" i="1"/>
  <c r="AL8" i="1" s="1"/>
  <c r="AJ9" i="1"/>
  <c r="AL9" i="1" s="1"/>
  <c r="AJ4" i="1"/>
  <c r="AL4" i="1" s="1"/>
  <c r="AJ3" i="1"/>
  <c r="AL3" i="1" s="1"/>
  <c r="AE20" i="1"/>
  <c r="AG20" i="1" s="1"/>
  <c r="AE21" i="1"/>
  <c r="AG21" i="1" s="1"/>
  <c r="AE22" i="1"/>
  <c r="AG22" i="1" s="1"/>
  <c r="AE23" i="1"/>
  <c r="AG23" i="1" s="1"/>
  <c r="AE24" i="1"/>
  <c r="AG24" i="1" s="1"/>
  <c r="AE19" i="1"/>
  <c r="AG19" i="1" s="1"/>
  <c r="AE12" i="1"/>
  <c r="AG12" i="1" s="1"/>
  <c r="AI12" i="1" s="1"/>
  <c r="AE13" i="1"/>
  <c r="AG13" i="1" s="1"/>
  <c r="AE14" i="1"/>
  <c r="AG14" i="1" s="1"/>
  <c r="AE15" i="1"/>
  <c r="AG15" i="1" s="1"/>
  <c r="AE16" i="1"/>
  <c r="AG16" i="1" s="1"/>
  <c r="AI16" i="1" s="1"/>
  <c r="AE17" i="1"/>
  <c r="AG17" i="1" s="1"/>
  <c r="AE18" i="1"/>
  <c r="AG18" i="1" s="1"/>
  <c r="AE11" i="1"/>
  <c r="AG11" i="1" s="1"/>
  <c r="AE4" i="1"/>
  <c r="AE5" i="1"/>
  <c r="AE6" i="1"/>
  <c r="AE7" i="1"/>
  <c r="AE8" i="1"/>
  <c r="AE9" i="1"/>
  <c r="AE10" i="1"/>
  <c r="AE3" i="1"/>
  <c r="Z24" i="1"/>
  <c r="Z14" i="1"/>
  <c r="Z15" i="1"/>
  <c r="Z16" i="1"/>
  <c r="Z17" i="1"/>
  <c r="Z18" i="1"/>
  <c r="Z19" i="1"/>
  <c r="Z20" i="1"/>
  <c r="Z21" i="1"/>
  <c r="Z22" i="1"/>
  <c r="Z23" i="1"/>
  <c r="AN8" i="1" l="1"/>
  <c r="AN7" i="1"/>
  <c r="AI23" i="1"/>
  <c r="AN3" i="1"/>
  <c r="M18" i="1" s="1"/>
  <c r="G35" i="1"/>
  <c r="F35" i="1"/>
  <c r="G31" i="1"/>
  <c r="F31" i="1"/>
  <c r="G27" i="1"/>
  <c r="F27" i="1"/>
  <c r="F23" i="1"/>
  <c r="G23" i="1"/>
  <c r="G39" i="1"/>
  <c r="F39" i="1"/>
  <c r="I23" i="1"/>
  <c r="J23" i="1"/>
  <c r="G36" i="1"/>
  <c r="F36" i="1"/>
  <c r="G32" i="1"/>
  <c r="F32" i="1"/>
  <c r="I25" i="1"/>
  <c r="J25" i="1"/>
  <c r="J33" i="1"/>
  <c r="I33" i="1"/>
  <c r="L23" i="1"/>
  <c r="M23" i="1"/>
  <c r="L26" i="1"/>
  <c r="M26" i="1"/>
  <c r="G20" i="1"/>
  <c r="F20" i="1"/>
  <c r="J19" i="1"/>
  <c r="I19" i="1"/>
  <c r="AI20" i="1"/>
  <c r="AN16" i="1"/>
  <c r="G38" i="1"/>
  <c r="F38" i="1"/>
  <c r="F30" i="1"/>
  <c r="G30" i="1"/>
  <c r="I20" i="1"/>
  <c r="J20" i="1"/>
  <c r="J28" i="1"/>
  <c r="I28" i="1"/>
  <c r="L38" i="1"/>
  <c r="M38" i="1"/>
  <c r="F26" i="1"/>
  <c r="G26" i="1"/>
  <c r="G22" i="1"/>
  <c r="F22" i="1"/>
  <c r="F28" i="1"/>
  <c r="G28" i="1"/>
  <c r="AN14" i="1"/>
  <c r="AN15" i="1"/>
  <c r="G37" i="1"/>
  <c r="F37" i="1"/>
  <c r="G33" i="1"/>
  <c r="F33" i="1"/>
  <c r="AI22" i="1"/>
  <c r="AN4" i="1"/>
  <c r="AN13" i="1"/>
  <c r="AN21" i="1"/>
  <c r="AN24" i="1"/>
  <c r="G25" i="1"/>
  <c r="F25" i="1"/>
  <c r="F21" i="1"/>
  <c r="G21" i="1"/>
  <c r="AI24" i="1"/>
  <c r="AN22" i="1"/>
  <c r="J24" i="1"/>
  <c r="I24" i="1"/>
  <c r="I32" i="1"/>
  <c r="J32" i="1"/>
  <c r="J38" i="1"/>
  <c r="I38" i="1"/>
  <c r="M22" i="1"/>
  <c r="L22" i="1"/>
  <c r="L34" i="1"/>
  <c r="M34" i="1"/>
  <c r="J31" i="1"/>
  <c r="I31" i="1"/>
  <c r="I27" i="1"/>
  <c r="J27" i="1"/>
  <c r="L21" i="1"/>
  <c r="M21" i="1"/>
  <c r="I18" i="1"/>
  <c r="J18" i="1"/>
  <c r="J22" i="1"/>
  <c r="I22" i="1"/>
  <c r="AI11" i="1"/>
  <c r="AI15" i="1"/>
  <c r="AI19" i="1"/>
  <c r="AI21" i="1"/>
  <c r="I36" i="1" s="1"/>
  <c r="AN9" i="1"/>
  <c r="AN5" i="1"/>
  <c r="L20" i="1" s="1"/>
  <c r="AN12" i="1"/>
  <c r="AN20" i="1"/>
  <c r="L32" i="1"/>
  <c r="M32" i="1"/>
  <c r="L30" i="1"/>
  <c r="M30" i="1"/>
  <c r="F24" i="1"/>
  <c r="G24" i="1"/>
  <c r="L33" i="1"/>
  <c r="M33" i="1"/>
  <c r="M20" i="1"/>
  <c r="L25" i="1"/>
  <c r="M25" i="1"/>
  <c r="L31" i="1"/>
  <c r="M31" i="1"/>
  <c r="F34" i="1"/>
  <c r="G34" i="1"/>
  <c r="J36" i="1"/>
  <c r="I21" i="1"/>
  <c r="J21" i="1"/>
  <c r="I29" i="1"/>
  <c r="J29" i="1"/>
  <c r="AF91" i="1"/>
  <c r="AF92" i="1"/>
  <c r="AF93" i="1"/>
  <c r="AF94" i="1"/>
  <c r="AF95" i="1"/>
  <c r="AF96" i="1"/>
  <c r="AF97" i="1"/>
  <c r="AF98" i="1"/>
  <c r="AF99" i="1"/>
  <c r="AT89" i="1" s="1"/>
  <c r="AF100" i="1"/>
  <c r="AF101" i="1"/>
  <c r="AF90" i="1"/>
  <c r="L18" i="1" l="1"/>
  <c r="M19" i="1"/>
  <c r="L19" i="1"/>
  <c r="M39" i="1"/>
  <c r="L39" i="1"/>
  <c r="I37" i="1"/>
  <c r="J37" i="1"/>
  <c r="M24" i="1"/>
  <c r="L24" i="1"/>
  <c r="J26" i="1"/>
  <c r="I26" i="1"/>
  <c r="L36" i="1"/>
  <c r="M36" i="1"/>
  <c r="M27" i="1"/>
  <c r="L27" i="1"/>
  <c r="I34" i="1"/>
  <c r="J34" i="1"/>
  <c r="I39" i="1"/>
  <c r="J39" i="1"/>
  <c r="I30" i="1"/>
  <c r="J30" i="1"/>
  <c r="M35" i="1"/>
  <c r="L35" i="1"/>
  <c r="M37" i="1"/>
  <c r="L37" i="1"/>
  <c r="L28" i="1"/>
  <c r="M28" i="1"/>
  <c r="M29" i="1"/>
  <c r="L29" i="1"/>
  <c r="J35" i="1"/>
  <c r="I35" i="1"/>
  <c r="BJ73" i="1"/>
  <c r="AU89" i="1"/>
  <c r="AV89" i="1"/>
  <c r="AS74" i="1"/>
  <c r="AR74" i="1"/>
  <c r="AR73" i="1"/>
  <c r="AQ73" i="1"/>
  <c r="AQ74" i="1"/>
  <c r="AQ72" i="1"/>
  <c r="AP72" i="1"/>
  <c r="AP73" i="1"/>
  <c r="AP74" i="1"/>
  <c r="AP71" i="1"/>
  <c r="AO71" i="1"/>
  <c r="AO72" i="1"/>
  <c r="AO73" i="1"/>
  <c r="AO74" i="1"/>
  <c r="AO70" i="1"/>
  <c r="AN70" i="1"/>
  <c r="AN71" i="1"/>
  <c r="AN72" i="1"/>
  <c r="AN73" i="1"/>
  <c r="AN74" i="1"/>
  <c r="AN69" i="1"/>
  <c r="AM74" i="1"/>
  <c r="AM69" i="1"/>
  <c r="AM70" i="1"/>
  <c r="AM71" i="1"/>
  <c r="AM72" i="1"/>
  <c r="AM73" i="1"/>
  <c r="AM68" i="1"/>
  <c r="AL68" i="1"/>
  <c r="AL69" i="1"/>
  <c r="AL70" i="1"/>
  <c r="AL71" i="1"/>
  <c r="AL72" i="1"/>
  <c r="AL73" i="1"/>
  <c r="AL74" i="1"/>
  <c r="AL67" i="1"/>
  <c r="AK68" i="1"/>
  <c r="AK69" i="1"/>
  <c r="AK70" i="1"/>
  <c r="AK71" i="1"/>
  <c r="AK72" i="1"/>
  <c r="AK73" i="1"/>
  <c r="AK74" i="1"/>
  <c r="AK67" i="1"/>
  <c r="AK66" i="1"/>
  <c r="AJ66" i="1"/>
  <c r="AJ67" i="1"/>
  <c r="AJ68" i="1"/>
  <c r="AJ69" i="1"/>
  <c r="AJ70" i="1"/>
  <c r="AJ71" i="1"/>
  <c r="AJ72" i="1"/>
  <c r="AJ73" i="1"/>
  <c r="AJ74" i="1"/>
  <c r="AJ65" i="1"/>
  <c r="AI65" i="1"/>
  <c r="AI66" i="1"/>
  <c r="AI67" i="1"/>
  <c r="AI68" i="1"/>
  <c r="AI69" i="1"/>
  <c r="AI71" i="1"/>
  <c r="AI72" i="1"/>
  <c r="AI73" i="1"/>
  <c r="AI74" i="1"/>
  <c r="AI64" i="1"/>
  <c r="AJ87" i="1" l="1"/>
  <c r="AI70" i="1"/>
  <c r="AI87" i="1" s="1"/>
  <c r="AD113" i="1" l="1"/>
  <c r="AC113" i="1"/>
  <c r="AM89" i="1"/>
  <c r="AC112" i="1"/>
  <c r="AD112" i="1"/>
  <c r="AC104" i="1"/>
  <c r="AD104" i="1"/>
  <c r="AC111" i="1"/>
  <c r="AD111" i="1"/>
  <c r="AD107" i="1"/>
  <c r="AC107" i="1"/>
  <c r="AC103" i="1"/>
  <c r="AD103" i="1"/>
  <c r="AK89" i="1"/>
  <c r="AD102" i="1"/>
  <c r="AC102" i="1"/>
  <c r="AD110" i="1"/>
  <c r="AC110" i="1"/>
  <c r="AD106" i="1"/>
  <c r="AC106" i="1"/>
  <c r="AC108" i="1"/>
  <c r="AD108" i="1"/>
  <c r="AL89" i="1"/>
  <c r="AN89" i="1"/>
  <c r="AD109" i="1"/>
  <c r="AC109" i="1"/>
  <c r="AC105" i="1"/>
  <c r="AD105" i="1"/>
  <c r="AR89" i="1"/>
  <c r="BH114" i="1"/>
  <c r="AP89" i="1"/>
  <c r="AS89" i="1"/>
  <c r="AQ89" i="1"/>
  <c r="AO89" i="1"/>
  <c r="BE68" i="1" s="1"/>
  <c r="AL175" i="1"/>
  <c r="AM175" i="1"/>
  <c r="AN175" i="1"/>
  <c r="AO175" i="1"/>
  <c r="AP175" i="1"/>
  <c r="AQ175" i="1"/>
  <c r="AR175" i="1"/>
  <c r="AS175" i="1"/>
  <c r="AT175" i="1"/>
  <c r="AU175" i="1"/>
  <c r="AL176" i="1"/>
  <c r="AM176" i="1"/>
  <c r="AN176" i="1"/>
  <c r="AO176" i="1"/>
  <c r="AP176" i="1"/>
  <c r="AQ176" i="1"/>
  <c r="AR176" i="1"/>
  <c r="AS176" i="1"/>
  <c r="AT176" i="1"/>
  <c r="AU176" i="1"/>
  <c r="AM177" i="1"/>
  <c r="AN177" i="1"/>
  <c r="AO177" i="1"/>
  <c r="AP177" i="1"/>
  <c r="AQ177" i="1"/>
  <c r="AR177" i="1"/>
  <c r="AS177" i="1"/>
  <c r="AT177" i="1"/>
  <c r="AU177" i="1"/>
  <c r="AN178" i="1"/>
  <c r="AO178" i="1"/>
  <c r="AP178" i="1"/>
  <c r="AQ178" i="1"/>
  <c r="AR178" i="1"/>
  <c r="AS178" i="1"/>
  <c r="AT178" i="1"/>
  <c r="AU178" i="1"/>
  <c r="AO179" i="1"/>
  <c r="AP179" i="1"/>
  <c r="AQ179" i="1"/>
  <c r="AR179" i="1"/>
  <c r="AS179" i="1"/>
  <c r="AT179" i="1"/>
  <c r="AU179" i="1"/>
  <c r="AP180" i="1"/>
  <c r="AQ180" i="1"/>
  <c r="AR180" i="1"/>
  <c r="AS180" i="1"/>
  <c r="AT180" i="1"/>
  <c r="AU180" i="1"/>
  <c r="AQ181" i="1"/>
  <c r="AR181" i="1"/>
  <c r="AS181" i="1"/>
  <c r="AT181" i="1"/>
  <c r="AU181" i="1"/>
  <c r="AR182" i="1"/>
  <c r="AS182" i="1"/>
  <c r="AT182" i="1"/>
  <c r="AU182" i="1"/>
  <c r="AS183" i="1"/>
  <c r="AT183" i="1"/>
  <c r="AU183" i="1"/>
  <c r="AT184" i="1"/>
  <c r="AU184" i="1"/>
  <c r="AU185" i="1"/>
  <c r="AL148" i="1"/>
  <c r="AM148" i="1"/>
  <c r="AN148" i="1"/>
  <c r="AO148" i="1"/>
  <c r="AP148" i="1"/>
  <c r="AQ148" i="1"/>
  <c r="AR148" i="1"/>
  <c r="AS148" i="1"/>
  <c r="AT148" i="1"/>
  <c r="AU148" i="1"/>
  <c r="AL149" i="1"/>
  <c r="AM149" i="1"/>
  <c r="AN149" i="1"/>
  <c r="AO149" i="1"/>
  <c r="AP149" i="1"/>
  <c r="AQ149" i="1"/>
  <c r="AR149" i="1"/>
  <c r="AS149" i="1"/>
  <c r="AT149" i="1"/>
  <c r="AU149" i="1"/>
  <c r="AM150" i="1"/>
  <c r="AN150" i="1"/>
  <c r="AO150" i="1"/>
  <c r="AP150" i="1"/>
  <c r="AQ150" i="1"/>
  <c r="AR150" i="1"/>
  <c r="AS150" i="1"/>
  <c r="AT150" i="1"/>
  <c r="AU150" i="1"/>
  <c r="AN151" i="1"/>
  <c r="AO151" i="1"/>
  <c r="AP151" i="1"/>
  <c r="AQ151" i="1"/>
  <c r="AR151" i="1"/>
  <c r="AS151" i="1"/>
  <c r="AT151" i="1"/>
  <c r="AU151" i="1"/>
  <c r="AO152" i="1"/>
  <c r="AP152" i="1"/>
  <c r="AQ152" i="1"/>
  <c r="AR152" i="1"/>
  <c r="AS152" i="1"/>
  <c r="AT152" i="1"/>
  <c r="AU152" i="1"/>
  <c r="AP153" i="1"/>
  <c r="AQ153" i="1"/>
  <c r="AR153" i="1"/>
  <c r="AS153" i="1"/>
  <c r="AT153" i="1"/>
  <c r="AU153" i="1"/>
  <c r="AQ154" i="1"/>
  <c r="AR154" i="1"/>
  <c r="AS154" i="1"/>
  <c r="AT154" i="1"/>
  <c r="AU154" i="1"/>
  <c r="AR155" i="1"/>
  <c r="AS155" i="1"/>
  <c r="AT155" i="1"/>
  <c r="AU155" i="1"/>
  <c r="AS156" i="1"/>
  <c r="AT156" i="1"/>
  <c r="AU156" i="1"/>
  <c r="AT157" i="1"/>
  <c r="AU157" i="1"/>
  <c r="AU158" i="1"/>
  <c r="BB65" i="1" l="1"/>
  <c r="BF69" i="1"/>
  <c r="BD67" i="1"/>
  <c r="BC66" i="1"/>
  <c r="AH64" i="1"/>
  <c r="AH91" i="1" s="1"/>
  <c r="AH65" i="1"/>
  <c r="AH92" i="1" s="1"/>
  <c r="AH66" i="1"/>
  <c r="AH93" i="1" s="1"/>
  <c r="AH67" i="1"/>
  <c r="AH94" i="1" s="1"/>
  <c r="AH68" i="1"/>
  <c r="AH95" i="1" s="1"/>
  <c r="AH69" i="1"/>
  <c r="AH96" i="1" s="1"/>
  <c r="AH70" i="1"/>
  <c r="AH97" i="1" s="1"/>
  <c r="AH71" i="1"/>
  <c r="AH98" i="1" s="1"/>
  <c r="AH72" i="1"/>
  <c r="AH99" i="1" s="1"/>
  <c r="AH73" i="1"/>
  <c r="AH100" i="1" s="1"/>
  <c r="AH74" i="1"/>
  <c r="AH101" i="1" s="1"/>
  <c r="AH63" i="1"/>
  <c r="AK176" i="1" l="1"/>
  <c r="BA64" i="1"/>
  <c r="AA113" i="1" l="1"/>
  <c r="AN225" i="1" s="1"/>
  <c r="Z113" i="1"/>
  <c r="Z111" i="1"/>
  <c r="AA99" i="1"/>
  <c r="AN211" i="1" s="1"/>
  <c r="Z101" i="1"/>
  <c r="AM213" i="1" s="1"/>
  <c r="AA98" i="1"/>
  <c r="AN210" i="1" s="1"/>
  <c r="Z99" i="1"/>
  <c r="AM211" i="1" s="1"/>
  <c r="AA100" i="1"/>
  <c r="AN212" i="1" s="1"/>
  <c r="Z98" i="1"/>
  <c r="AM210" i="1" s="1"/>
  <c r="Z100" i="1"/>
  <c r="AM212" i="1" s="1"/>
  <c r="Z109" i="1"/>
  <c r="Z107" i="1"/>
  <c r="Z97" i="1"/>
  <c r="AM209" i="1" s="1"/>
  <c r="Z105" i="1"/>
  <c r="AA107" i="1"/>
  <c r="AN219" i="1" s="1"/>
  <c r="AA112" i="1"/>
  <c r="AN224" i="1" s="1"/>
  <c r="Z104" i="1"/>
  <c r="Z110" i="1"/>
  <c r="Z112" i="1"/>
  <c r="AA106" i="1"/>
  <c r="AN218" i="1" s="1"/>
  <c r="Z103" i="1"/>
  <c r="AA97" i="1"/>
  <c r="AN209" i="1" s="1"/>
  <c r="Z106" i="1"/>
  <c r="Z96" i="1"/>
  <c r="AM208" i="1" s="1"/>
  <c r="AA108" i="1"/>
  <c r="AN220" i="1" s="1"/>
  <c r="AA102" i="1"/>
  <c r="AN214" i="1" s="1"/>
  <c r="AA105" i="1"/>
  <c r="AN217" i="1" s="1"/>
  <c r="AA110" i="1"/>
  <c r="AN222" i="1" s="1"/>
  <c r="AA104" i="1"/>
  <c r="AN216" i="1" s="1"/>
  <c r="AA111" i="1"/>
  <c r="AN223" i="1" s="1"/>
  <c r="AA103" i="1"/>
  <c r="AN215" i="1" s="1"/>
  <c r="Z102" i="1"/>
  <c r="AA109" i="1"/>
  <c r="AN221" i="1" s="1"/>
  <c r="Z108" i="1"/>
  <c r="AA96" i="1"/>
  <c r="AN208" i="1" s="1"/>
  <c r="BG70" i="1"/>
  <c r="AK148" i="1"/>
  <c r="AK175" i="1"/>
  <c r="AG64" i="1"/>
  <c r="AG65" i="1" s="1"/>
  <c r="AG66" i="1" s="1"/>
  <c r="AG67" i="1" s="1"/>
  <c r="AG68" i="1" s="1"/>
  <c r="AG69" i="1" s="1"/>
  <c r="AG70" i="1" s="1"/>
  <c r="AG71" i="1" s="1"/>
  <c r="AG72" i="1" s="1"/>
  <c r="AG73" i="1" s="1"/>
  <c r="AG74" i="1" s="1"/>
  <c r="AH149" i="1"/>
  <c r="AH176" i="1" s="1"/>
  <c r="AL203" i="1" s="1"/>
  <c r="AH150" i="1"/>
  <c r="AH177" i="1" s="1"/>
  <c r="AL204" i="1" s="1"/>
  <c r="AH151" i="1"/>
  <c r="AH178" i="1" s="1"/>
  <c r="AL205" i="1" s="1"/>
  <c r="AM62" i="1"/>
  <c r="AH153" i="1"/>
  <c r="AH180" i="1" s="1"/>
  <c r="AL207" i="1" s="1"/>
  <c r="AH154" i="1"/>
  <c r="AH181" i="1" s="1"/>
  <c r="AL208" i="1" s="1"/>
  <c r="AP62" i="1"/>
  <c r="AQ62" i="1"/>
  <c r="AH157" i="1"/>
  <c r="AH184" i="1" s="1"/>
  <c r="AL211" i="1" s="1"/>
  <c r="AH158" i="1"/>
  <c r="AH185" i="1" s="1"/>
  <c r="AL212" i="1" s="1"/>
  <c r="AH159" i="1"/>
  <c r="AH186" i="1" s="1"/>
  <c r="AL213" i="1" s="1"/>
  <c r="AH90" i="1"/>
  <c r="AH148" i="1" s="1"/>
  <c r="AH175" i="1" s="1"/>
  <c r="AL202" i="1" s="1"/>
  <c r="BH71" i="1" l="1"/>
  <c r="AN62" i="1"/>
  <c r="AH152" i="1"/>
  <c r="AH179" i="1" s="1"/>
  <c r="AL206" i="1" s="1"/>
  <c r="AI62" i="1"/>
  <c r="AH156" i="1"/>
  <c r="AH183" i="1" s="1"/>
  <c r="AL210" i="1" s="1"/>
  <c r="AJ62" i="1"/>
  <c r="AR62" i="1"/>
  <c r="AH155" i="1"/>
  <c r="AH182" i="1" s="1"/>
  <c r="AL209" i="1" s="1"/>
  <c r="AL62" i="1"/>
  <c r="AT62" i="1"/>
  <c r="AK62" i="1"/>
  <c r="AO62" i="1"/>
  <c r="AS62" i="1"/>
  <c r="BI72" i="1" l="1"/>
  <c r="AV102" i="1" l="1"/>
  <c r="AW103" i="1" l="1"/>
  <c r="AX104" i="1" l="1"/>
  <c r="AV103" i="1"/>
  <c r="AV104" i="1" l="1"/>
  <c r="AW104" i="1"/>
  <c r="AV105" i="1" l="1"/>
  <c r="AW105" i="1"/>
  <c r="AX105" i="1"/>
  <c r="AY105" i="1"/>
  <c r="BA107" i="1" l="1"/>
  <c r="AV106" i="1"/>
  <c r="AW106" i="1"/>
  <c r="AX106" i="1"/>
  <c r="AY106" i="1"/>
  <c r="AZ106" i="1"/>
  <c r="AD71" i="1" l="1"/>
  <c r="AE71" i="1"/>
  <c r="AD68" i="1"/>
  <c r="AE68" i="1"/>
  <c r="AD72" i="1"/>
  <c r="AE72" i="1"/>
  <c r="AD66" i="1"/>
  <c r="AE66" i="1"/>
  <c r="AD64" i="1"/>
  <c r="AE64" i="1"/>
  <c r="AD70" i="1"/>
  <c r="AE70" i="1"/>
  <c r="AD67" i="1"/>
  <c r="AE67" i="1"/>
  <c r="AE69" i="1"/>
  <c r="AD69" i="1"/>
  <c r="AD65" i="1"/>
  <c r="AE65" i="1"/>
  <c r="BB108" i="1"/>
  <c r="AV107" i="1"/>
  <c r="AW107" i="1"/>
  <c r="AX107" i="1"/>
  <c r="AY107" i="1"/>
  <c r="AZ107" i="1"/>
  <c r="AE73" i="1" l="1"/>
  <c r="AD73" i="1"/>
  <c r="AV108" i="1"/>
  <c r="AW108" i="1"/>
  <c r="AX108" i="1"/>
  <c r="AY108" i="1"/>
  <c r="AZ108" i="1"/>
  <c r="BA108" i="1"/>
  <c r="AD74" i="1" l="1"/>
  <c r="AE74" i="1"/>
  <c r="BD110" i="1"/>
  <c r="AV109" i="1"/>
  <c r="AW109" i="1"/>
  <c r="AX109" i="1"/>
  <c r="AY109" i="1"/>
  <c r="AZ109" i="1"/>
  <c r="BA109" i="1"/>
  <c r="BB109" i="1"/>
  <c r="BC109" i="1"/>
  <c r="AO180" i="1"/>
  <c r="AO153" i="1"/>
  <c r="AP154" i="1"/>
  <c r="AP181" i="1"/>
  <c r="AR156" i="1"/>
  <c r="AR183" i="1"/>
  <c r="AL150" i="1"/>
  <c r="AL177" i="1"/>
  <c r="AT185" i="1"/>
  <c r="AT158" i="1"/>
  <c r="AS157" i="1"/>
  <c r="AS184" i="1"/>
  <c r="AM151" i="1"/>
  <c r="AM178" i="1"/>
  <c r="AQ155" i="1"/>
  <c r="AQ182" i="1"/>
  <c r="AN179" i="1"/>
  <c r="AN152" i="1"/>
  <c r="AK149" i="1"/>
  <c r="AV110" i="1" l="1"/>
  <c r="AW110" i="1"/>
  <c r="AX110" i="1"/>
  <c r="AY110" i="1"/>
  <c r="AZ110" i="1"/>
  <c r="BA110" i="1"/>
  <c r="BB110" i="1"/>
  <c r="BC110" i="1"/>
  <c r="AV111" i="1" l="1"/>
  <c r="AW111" i="1"/>
  <c r="AX111" i="1"/>
  <c r="AY111" i="1"/>
  <c r="AZ111" i="1"/>
  <c r="BA111" i="1"/>
  <c r="BB111" i="1"/>
  <c r="BC111" i="1"/>
  <c r="BD111" i="1"/>
  <c r="BE111" i="1"/>
  <c r="AU159" i="1"/>
  <c r="AU186" i="1"/>
  <c r="BG113" i="1" l="1"/>
  <c r="AV112" i="1"/>
  <c r="AW112" i="1"/>
  <c r="AX112" i="1"/>
  <c r="AY112" i="1"/>
  <c r="AZ112" i="1"/>
  <c r="BA112" i="1"/>
  <c r="BB112" i="1"/>
  <c r="BC112" i="1"/>
  <c r="BD112" i="1"/>
  <c r="BE112" i="1"/>
  <c r="BF112" i="1"/>
  <c r="BG114" i="1" l="1"/>
  <c r="AV113" i="1"/>
  <c r="AW113" i="1"/>
  <c r="AX113" i="1"/>
  <c r="AY113" i="1"/>
  <c r="AZ113" i="1"/>
  <c r="BA113" i="1"/>
  <c r="BA114" i="1" s="1"/>
  <c r="BB113" i="1"/>
  <c r="BC113" i="1"/>
  <c r="BC114" i="1" s="1"/>
  <c r="BD113" i="1"/>
  <c r="BD114" i="1" s="1"/>
  <c r="BE113" i="1"/>
  <c r="BF113" i="1"/>
  <c r="AZ114" i="1" l="1"/>
  <c r="AR114" i="1"/>
  <c r="AU114" i="1"/>
  <c r="AX114" i="1"/>
  <c r="AT114" i="1"/>
  <c r="BF114" i="1"/>
  <c r="AQ114" i="1"/>
  <c r="AS114" i="1"/>
  <c r="AW114" i="1"/>
  <c r="AY114" i="1"/>
  <c r="BB114" i="1"/>
  <c r="BE114" i="1"/>
  <c r="AU172" i="1" l="1"/>
  <c r="AN87" i="1" l="1"/>
  <c r="AK87" i="1"/>
  <c r="AR87" i="1"/>
  <c r="AP87" i="1"/>
  <c r="AQ87" i="1"/>
  <c r="AS87" i="1"/>
  <c r="AU199" i="1"/>
  <c r="AM87" i="1"/>
  <c r="AL87" i="1"/>
  <c r="AO87" i="1"/>
  <c r="AA101" i="1" l="1"/>
  <c r="AN213" i="1" s="1"/>
  <c r="AL101" i="1"/>
  <c r="AL159" i="1" s="1"/>
  <c r="AL100" i="1"/>
  <c r="AL158" i="1" s="1"/>
  <c r="AL98" i="1"/>
  <c r="BB71" i="1" s="1"/>
  <c r="AL97" i="1"/>
  <c r="AL182" i="1" s="1"/>
  <c r="AL99" i="1"/>
  <c r="AL157" i="1" s="1"/>
  <c r="AO101" i="1"/>
  <c r="AO159" i="1" s="1"/>
  <c r="AO100" i="1"/>
  <c r="AO158" i="1" s="1"/>
  <c r="AO98" i="1"/>
  <c r="AO183" i="1" s="1"/>
  <c r="AO97" i="1"/>
  <c r="AO182" i="1" s="1"/>
  <c r="AO99" i="1"/>
  <c r="AO157" i="1" s="1"/>
  <c r="AL94" i="1"/>
  <c r="AL179" i="1" s="1"/>
  <c r="AN101" i="1"/>
  <c r="AN186" i="1" s="1"/>
  <c r="AN98" i="1"/>
  <c r="AN156" i="1" s="1"/>
  <c r="AN97" i="1"/>
  <c r="AN182" i="1" s="1"/>
  <c r="AN100" i="1"/>
  <c r="AN158" i="1" s="1"/>
  <c r="AN99" i="1"/>
  <c r="BD72" i="1" s="1"/>
  <c r="AN96" i="1"/>
  <c r="AN154" i="1" s="1"/>
  <c r="AK100" i="1"/>
  <c r="AK185" i="1" s="1"/>
  <c r="AK99" i="1"/>
  <c r="AK184" i="1" s="1"/>
  <c r="AK98" i="1"/>
  <c r="BA71" i="1" s="1"/>
  <c r="AK97" i="1"/>
  <c r="BA70" i="1" s="1"/>
  <c r="AK94" i="1"/>
  <c r="AK179" i="1" s="1"/>
  <c r="AK101" i="1"/>
  <c r="AK159" i="1" s="1"/>
  <c r="AK96" i="1"/>
  <c r="BA69" i="1" s="1"/>
  <c r="AM101" i="1"/>
  <c r="AM186" i="1" s="1"/>
  <c r="AM99" i="1"/>
  <c r="AM157" i="1" s="1"/>
  <c r="AM98" i="1"/>
  <c r="AM183" i="1" s="1"/>
  <c r="AM97" i="1"/>
  <c r="AM155" i="1" s="1"/>
  <c r="AM100" i="1"/>
  <c r="BC73" i="1" s="1"/>
  <c r="AM96" i="1"/>
  <c r="BC69" i="1" s="1"/>
  <c r="AP101" i="1"/>
  <c r="AP186" i="1" s="1"/>
  <c r="AP100" i="1"/>
  <c r="AP158" i="1" s="1"/>
  <c r="AP98" i="1"/>
  <c r="BF71" i="1" s="1"/>
  <c r="AI96" i="1"/>
  <c r="AY69" i="1" s="1"/>
  <c r="AL93" i="1"/>
  <c r="AL178" i="1" s="1"/>
  <c r="AN95" i="1"/>
  <c r="AN180" i="1" s="1"/>
  <c r="AP97" i="1"/>
  <c r="BF70" i="1" s="1"/>
  <c r="AR101" i="1"/>
  <c r="BH74" i="1" s="1"/>
  <c r="AR100" i="1"/>
  <c r="BH73" i="1" s="1"/>
  <c r="AQ101" i="1"/>
  <c r="AQ159" i="1" s="1"/>
  <c r="AQ100" i="1"/>
  <c r="BG73" i="1" s="1"/>
  <c r="AQ99" i="1"/>
  <c r="BG72" i="1" s="1"/>
  <c r="AI98" i="1"/>
  <c r="AY71" i="1" s="1"/>
  <c r="AS101" i="1"/>
  <c r="BI74" i="1" s="1"/>
  <c r="AS100" i="1"/>
  <c r="BI73" i="1" s="1"/>
  <c r="AI100" i="1"/>
  <c r="AY73" i="1" s="1"/>
  <c r="AL96" i="1"/>
  <c r="AL181" i="1" s="1"/>
  <c r="AD115" i="1"/>
  <c r="AK93" i="1"/>
  <c r="BA66" i="1" s="1"/>
  <c r="AK95" i="1"/>
  <c r="BA68" i="1" s="1"/>
  <c r="AM95" i="1"/>
  <c r="BC68" i="1" s="1"/>
  <c r="AP99" i="1"/>
  <c r="BF72" i="1" s="1"/>
  <c r="AL95" i="1"/>
  <c r="BB68" i="1" s="1"/>
  <c r="AJ98" i="1"/>
  <c r="AZ71" i="1" s="1"/>
  <c r="AJ92" i="1"/>
  <c r="AZ65" i="1" s="1"/>
  <c r="AJ96" i="1"/>
  <c r="AZ69" i="1" s="1"/>
  <c r="AJ100" i="1"/>
  <c r="AZ73" i="1" s="1"/>
  <c r="AJ94" i="1"/>
  <c r="AZ67" i="1" s="1"/>
  <c r="AR99" i="1"/>
  <c r="AR157" i="1" s="1"/>
  <c r="AJ91" i="1"/>
  <c r="AZ64" i="1" s="1"/>
  <c r="AI97" i="1"/>
  <c r="AY70" i="1" s="1"/>
  <c r="AK92" i="1"/>
  <c r="AK150" i="1" s="1"/>
  <c r="AM94" i="1"/>
  <c r="BC67" i="1" s="1"/>
  <c r="AO96" i="1"/>
  <c r="AO154" i="1" s="1"/>
  <c r="AQ98" i="1"/>
  <c r="AQ183" i="1" s="1"/>
  <c r="AI91" i="1"/>
  <c r="AY64" i="1" s="1"/>
  <c r="AD114" i="1"/>
  <c r="AD117" i="1" s="1"/>
  <c r="AI92" i="1"/>
  <c r="AY65" i="1" s="1"/>
  <c r="AI95" i="1"/>
  <c r="AY68" i="1" s="1"/>
  <c r="AT101" i="1"/>
  <c r="BJ74" i="1" s="1"/>
  <c r="AJ95" i="1"/>
  <c r="AZ68" i="1" s="1"/>
  <c r="AJ97" i="1"/>
  <c r="AZ70" i="1" s="1"/>
  <c r="AJ99" i="1"/>
  <c r="AZ72" i="1" s="1"/>
  <c r="AJ101" i="1"/>
  <c r="AZ74" i="1" s="1"/>
  <c r="AJ93" i="1"/>
  <c r="AZ66" i="1" s="1"/>
  <c r="AI94" i="1"/>
  <c r="AY67" i="1" s="1"/>
  <c r="AI99" i="1"/>
  <c r="AY72" i="1" s="1"/>
  <c r="AI101" i="1"/>
  <c r="AY74" i="1" s="1"/>
  <c r="AI93" i="1"/>
  <c r="AY66" i="1" s="1"/>
  <c r="BB69" i="1" l="1"/>
  <c r="AD116" i="1"/>
  <c r="AP155" i="1"/>
  <c r="AL151" i="1"/>
  <c r="AK114" i="1"/>
  <c r="AO114" i="1"/>
  <c r="AD118" i="1"/>
  <c r="AD119" i="1" s="1"/>
  <c r="Z90" i="1" s="1"/>
  <c r="AM152" i="1"/>
  <c r="AR184" i="1"/>
  <c r="AM179" i="1"/>
  <c r="AL180" i="1"/>
  <c r="AP157" i="1"/>
  <c r="AM180" i="1"/>
  <c r="AK180" i="1"/>
  <c r="AK151" i="1"/>
  <c r="AL154" i="1"/>
  <c r="AN153" i="1"/>
  <c r="AP182" i="1"/>
  <c r="BB66" i="1"/>
  <c r="BA74" i="1"/>
  <c r="AP156" i="1"/>
  <c r="AP159" i="1"/>
  <c r="BA67" i="1"/>
  <c r="AL152" i="1"/>
  <c r="AK181" i="1"/>
  <c r="AN181" i="1"/>
  <c r="BC70" i="1"/>
  <c r="AK182" i="1"/>
  <c r="AL155" i="1"/>
  <c r="BE70" i="1"/>
  <c r="AK183" i="1"/>
  <c r="AM156" i="1"/>
  <c r="BE71" i="1"/>
  <c r="AL183" i="1"/>
  <c r="BA72" i="1"/>
  <c r="AQ157" i="1"/>
  <c r="AN157" i="1"/>
  <c r="AL184" i="1"/>
  <c r="BE72" i="1"/>
  <c r="AR158" i="1"/>
  <c r="AN185" i="1"/>
  <c r="AO185" i="1"/>
  <c r="BB73" i="1"/>
  <c r="AQ158" i="1"/>
  <c r="AK158" i="1"/>
  <c r="BD74" i="1"/>
  <c r="AS186" i="1"/>
  <c r="AL186" i="1"/>
  <c r="BG74" i="1"/>
  <c r="AR159" i="1"/>
  <c r="BE69" i="1"/>
  <c r="AN114" i="1"/>
  <c r="AP114" i="1"/>
  <c r="AK186" i="1"/>
  <c r="AP185" i="1"/>
  <c r="BF74" i="1"/>
  <c r="AK152" i="1"/>
  <c r="BB67" i="1"/>
  <c r="AM154" i="1"/>
  <c r="AK154" i="1"/>
  <c r="BD69" i="1"/>
  <c r="AM182" i="1"/>
  <c r="AN155" i="1"/>
  <c r="BB70" i="1"/>
  <c r="AO155" i="1"/>
  <c r="AN183" i="1"/>
  <c r="BC71" i="1"/>
  <c r="AO156" i="1"/>
  <c r="AK157" i="1"/>
  <c r="AM184" i="1"/>
  <c r="AN184" i="1"/>
  <c r="BB72" i="1"/>
  <c r="AM158" i="1"/>
  <c r="AR185" i="1"/>
  <c r="BD73" i="1"/>
  <c r="BE73" i="1"/>
  <c r="AL185" i="1"/>
  <c r="AM159" i="1"/>
  <c r="BA73" i="1"/>
  <c r="AN159" i="1"/>
  <c r="AO186" i="1"/>
  <c r="BB74" i="1"/>
  <c r="AQ186" i="1"/>
  <c r="BG71" i="1"/>
  <c r="AM114" i="1"/>
  <c r="BA65" i="1"/>
  <c r="AQ156" i="1"/>
  <c r="AK177" i="1"/>
  <c r="BH72" i="1"/>
  <c r="AO181" i="1"/>
  <c r="AL153" i="1"/>
  <c r="AP184" i="1"/>
  <c r="AM153" i="1"/>
  <c r="AK153" i="1"/>
  <c r="AK178" i="1"/>
  <c r="AS158" i="1"/>
  <c r="BD68" i="1"/>
  <c r="AL114" i="1"/>
  <c r="AP183" i="1"/>
  <c r="BF73" i="1"/>
  <c r="AM181" i="1"/>
  <c r="AK155" i="1"/>
  <c r="BD70" i="1"/>
  <c r="AK156" i="1"/>
  <c r="BD71" i="1"/>
  <c r="AL156" i="1"/>
  <c r="AQ184" i="1"/>
  <c r="BC72" i="1"/>
  <c r="AO184" i="1"/>
  <c r="AM185" i="1"/>
  <c r="AS185" i="1"/>
  <c r="AQ185" i="1"/>
  <c r="BC74" i="1"/>
  <c r="AS159" i="1"/>
  <c r="BE74" i="1"/>
  <c r="AR186" i="1"/>
  <c r="AT159" i="1"/>
  <c r="AT172" i="1" s="1"/>
  <c r="AT186" i="1"/>
  <c r="AT199" i="1" s="1"/>
  <c r="AS199" i="1" l="1"/>
  <c r="AR172" i="1"/>
  <c r="AK172" i="1"/>
  <c r="AY76" i="1"/>
  <c r="AN199" i="1"/>
  <c r="Z94" i="1"/>
  <c r="AM206" i="1" s="1"/>
  <c r="AQ199" i="1"/>
  <c r="AQ172" i="1"/>
  <c r="AL199" i="1"/>
  <c r="AO172" i="1"/>
  <c r="AP172" i="1"/>
  <c r="Z93" i="1"/>
  <c r="AM205" i="1" s="1"/>
  <c r="AM202" i="1"/>
  <c r="AO199" i="1"/>
  <c r="AP199" i="1"/>
  <c r="AM199" i="1"/>
  <c r="AA90" i="1"/>
  <c r="AN202" i="1" s="1"/>
  <c r="Z92" i="1"/>
  <c r="AM204" i="1" s="1"/>
  <c r="AA95" i="1"/>
  <c r="AN207" i="1" s="1"/>
  <c r="AN172" i="1"/>
  <c r="AR199" i="1"/>
  <c r="AA91" i="1"/>
  <c r="AN203" i="1" s="1"/>
  <c r="AS172" i="1"/>
  <c r="AK199" i="1"/>
  <c r="AL172" i="1"/>
  <c r="AM172" i="1"/>
  <c r="AA93" i="1"/>
  <c r="AN205" i="1" s="1"/>
  <c r="AA92" i="1"/>
  <c r="AN204" i="1" s="1"/>
  <c r="Z95" i="1"/>
  <c r="AM207" i="1" s="1"/>
  <c r="AA94" i="1"/>
  <c r="AN206" i="1" s="1"/>
  <c r="Z91" i="1"/>
  <c r="AM203" i="1" s="1"/>
  <c r="AH172" i="1" l="1"/>
  <c r="AH199" i="1"/>
  <c r="AA114" i="1"/>
  <c r="AA115" i="1"/>
  <c r="AA116" i="1" l="1"/>
  <c r="AH202" i="1"/>
</calcChain>
</file>

<file path=xl/sharedStrings.xml><?xml version="1.0" encoding="utf-8"?>
<sst xmlns="http://schemas.openxmlformats.org/spreadsheetml/2006/main" count="80" uniqueCount="77">
  <si>
    <t>Enter Brands Below</t>
  </si>
  <si>
    <t>Some examples provided, simply type over the top to enter your own brands</t>
  </si>
  <si>
    <t>STEP ONE</t>
  </si>
  <si>
    <t>STEP TWO</t>
  </si>
  <si>
    <t>Enter the Title of Your Map</t>
  </si>
  <si>
    <t>(This is an example only. Simply type over this map title.)</t>
  </si>
  <si>
    <t>For more information on Perceptual Maps visit:</t>
  </si>
  <si>
    <t xml:space="preserve"> www.perceptualmaps.com</t>
  </si>
  <si>
    <t>when you copy it:</t>
  </si>
  <si>
    <t>to highlight it</t>
  </si>
  <si>
    <t>Select 'paste', then 'paste special'</t>
  </si>
  <si>
    <t>STEP FIVE</t>
  </si>
  <si>
    <t>Ensure that your spreadsheet has the 'Solver add-in' loaded</t>
  </si>
  <si>
    <t>Please note that these options are standard with every version of Excel, including the student version</t>
  </si>
  <si>
    <t>STEP SIX</t>
  </si>
  <si>
    <t>You may enter up to 12 brands</t>
  </si>
  <si>
    <t>Min</t>
  </si>
  <si>
    <t>Max</t>
  </si>
  <si>
    <t>In the top menu of Excel click "File" then select "Options" and then select "Add-Ins"</t>
  </si>
  <si>
    <t>and choose 'picture'.</t>
  </si>
  <si>
    <t>Copy Your Map to Word or PP</t>
  </si>
  <si>
    <t>Select 'copy' from the above menu</t>
  </si>
  <si>
    <t>Go to your Word or P/Point document</t>
  </si>
  <si>
    <t>Note: It may take up to 15 seconds to calculate</t>
  </si>
  <si>
    <t>Or email: geoff@perceptualmaps.com</t>
  </si>
  <si>
    <t>Down</t>
  </si>
  <si>
    <t>Top</t>
  </si>
  <si>
    <t>To 9</t>
  </si>
  <si>
    <t>Final points</t>
  </si>
  <si>
    <t>Coke</t>
  </si>
  <si>
    <t>Pepsi</t>
  </si>
  <si>
    <t>Sprite</t>
  </si>
  <si>
    <t>Diet Coke</t>
  </si>
  <si>
    <t xml:space="preserve">To maintain the formatting of the map </t>
  </si>
  <si>
    <t>Then click 'Go' next to 'Manage Excel Add-ins' and select the 'Solver Add-in' (as shown below)</t>
  </si>
  <si>
    <t>Note: You need to save, exit and reopen Excel in order for the Solver Add-in to be loaded into the spreadsheet</t>
  </si>
  <si>
    <t>Solver should then appear under Data in the top menu, as shown below</t>
  </si>
  <si>
    <t>Click on the edge of the map</t>
  </si>
  <si>
    <t>IMPORTANT: Save the spreadsheet and exit Excel, then reopen the spreadsheet</t>
  </si>
  <si>
    <t>You will also need to follow Step Six below</t>
  </si>
  <si>
    <t>ATTENTION APPLE MAC USERS!!!</t>
  </si>
  <si>
    <t>Important Note for Apple Mac users</t>
  </si>
  <si>
    <t>Follow the sequence as shown</t>
  </si>
  <si>
    <t/>
  </si>
  <si>
    <r>
      <t>Only enter data/information in the</t>
    </r>
    <r>
      <rPr>
        <b/>
        <sz val="11"/>
        <rFont val="Calibri"/>
        <family val="2"/>
        <scheme val="minor"/>
      </rPr>
      <t xml:space="preserve"> Blue</t>
    </r>
    <r>
      <rPr>
        <sz val="11"/>
        <rFont val="Calibri"/>
        <family val="2"/>
        <scheme val="minor"/>
      </rPr>
      <t xml:space="preserve"> cells</t>
    </r>
  </si>
  <si>
    <r>
      <t xml:space="preserve">The </t>
    </r>
    <r>
      <rPr>
        <b/>
        <i/>
        <sz val="11"/>
        <rFont val="Calibri"/>
        <family val="2"/>
        <scheme val="minor"/>
      </rPr>
      <t>Grey</t>
    </r>
    <r>
      <rPr>
        <i/>
        <sz val="11"/>
        <rFont val="Calibri"/>
        <family val="2"/>
        <scheme val="minor"/>
      </rPr>
      <t xml:space="preserve"> cells provide additional information</t>
    </r>
  </si>
  <si>
    <r>
      <t>I</t>
    </r>
    <r>
      <rPr>
        <b/>
        <sz val="11"/>
        <rFont val="Calibri"/>
        <family val="2"/>
        <scheme val="minor"/>
      </rPr>
      <t>nstead, select 'Tools', then 'Add-ins' and then 'Solver'</t>
    </r>
  </si>
  <si>
    <r>
      <t xml:space="preserve">Part C: Select </t>
    </r>
    <r>
      <rPr>
        <b/>
        <i/>
        <sz val="11"/>
        <rFont val="Calibri"/>
        <family val="2"/>
        <scheme val="minor"/>
      </rPr>
      <t>Go</t>
    </r>
  </si>
  <si>
    <r>
      <t xml:space="preserve">Part A: Select </t>
    </r>
    <r>
      <rPr>
        <b/>
        <i/>
        <sz val="11"/>
        <rFont val="Calibri"/>
        <family val="2"/>
        <scheme val="minor"/>
      </rPr>
      <t>Options</t>
    </r>
  </si>
  <si>
    <r>
      <t xml:space="preserve">Part D: Tick </t>
    </r>
    <r>
      <rPr>
        <b/>
        <i/>
        <sz val="11"/>
        <rFont val="Calibri"/>
        <family val="2"/>
        <scheme val="minor"/>
      </rPr>
      <t>Solver Add-in</t>
    </r>
  </si>
  <si>
    <r>
      <t xml:space="preserve">Part B: Select </t>
    </r>
    <r>
      <rPr>
        <b/>
        <i/>
        <sz val="11"/>
        <rFont val="Calibri"/>
        <family val="2"/>
        <scheme val="minor"/>
      </rPr>
      <t>Add-ins</t>
    </r>
  </si>
  <si>
    <t>1 = Virtually the same</t>
  </si>
  <si>
    <t>2 = Quite similar</t>
  </si>
  <si>
    <t>3 = Reasonably similar</t>
  </si>
  <si>
    <t>4 = Somewhat similar</t>
  </si>
  <si>
    <t>5 = Neither (or unsure)</t>
  </si>
  <si>
    <t>6 = Somewhat dissimilar</t>
  </si>
  <si>
    <t>7 = Reasonably dissimilar</t>
  </si>
  <si>
    <t>8 = Quite dissimilar</t>
  </si>
  <si>
    <t>9 = Virtually opposites</t>
  </si>
  <si>
    <t>Compare using a 1-9 scale</t>
  </si>
  <si>
    <t>Compare using a 1-9 scale, where 1= Virtually the Same and 9 = Virtually Opposites</t>
  </si>
  <si>
    <t>STEP FOUR</t>
  </si>
  <si>
    <t>STEP THREE ==&gt;</t>
  </si>
  <si>
    <r>
      <rPr>
        <b/>
        <u/>
        <sz val="14"/>
        <rFont val="Calibri"/>
        <family val="2"/>
        <scheme val="minor"/>
      </rPr>
      <t>Compare EACH pair of brands below</t>
    </r>
    <r>
      <rPr>
        <b/>
        <sz val="14"/>
        <rFont val="Calibri"/>
        <family val="2"/>
        <scheme val="minor"/>
      </rPr>
      <t xml:space="preserve">    Note: If you have less than 12 brands some blanks cells will appear - only enter the data for the pairs</t>
    </r>
  </si>
  <si>
    <t>Please note that there is a YouTube video available on How to Use this Template</t>
  </si>
  <si>
    <t>Follow the Steps in Yellow</t>
  </si>
  <si>
    <r>
      <t xml:space="preserve">Welcome to "Create Your Own </t>
    </r>
    <r>
      <rPr>
        <b/>
        <u/>
        <sz val="22"/>
        <rFont val="Calibri"/>
        <family val="2"/>
        <scheme val="minor"/>
      </rPr>
      <t>Overall Similarities</t>
    </r>
    <r>
      <rPr>
        <b/>
        <sz val="22"/>
        <rFont val="Calibri"/>
        <family val="2"/>
        <scheme val="minor"/>
      </rPr>
      <t xml:space="preserve"> (OS) Perceptual Map"</t>
    </r>
  </si>
  <si>
    <t xml:space="preserve">Please note that the brand pair sets below should update automatically when you enter the brands in                  Step Two (left).  If not, press F9 at the top of your keyboard to recalculate the spreadsheet. </t>
  </si>
  <si>
    <t>Soft Drink Year 1</t>
  </si>
  <si>
    <t>Pepsi Max</t>
  </si>
  <si>
    <t>Do not follow the instructions in Step Four</t>
  </si>
  <si>
    <t xml:space="preserve">STEP SEVEN </t>
  </si>
  <si>
    <t>PM2</t>
  </si>
  <si>
    <t>Reduce</t>
  </si>
  <si>
    <t>to one</t>
  </si>
  <si>
    <t>Calculating your perceptual map. This may take several minutes.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</si>
</sst>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_-* #,##0.0_-;\-* #,##0.0_-;_-* &quot;-&quot;??_-;_-@_-"/>
    <numFmt numFmtId="166" formatCode="_(* #,##0_);_(* \(#,##0\);_(* &quot;-&quot;??_);_(@_)"/>
    <numFmt numFmtId="167" formatCode="_(* #,##0.0_);_(* \(#,##0.0\);_(* &quot;-&quot;?_);_(@_)"/>
    <numFmt numFmtId="168" formatCode="_-* #,##0_-;\-* #,##0_-;_-* &quot;-&quot;??_-;_-@_-"/>
    <numFmt numFmtId="169" formatCode="_(* #,##0.0_);_(* \(#,##0.0\);_(* &quot;-&quot;??_);_(@_)"/>
    <numFmt numFmtId="170" formatCode="#,##0.0"/>
  </numFmts>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rgb="FF000000"/>
      <name val="Calibri"/>
      <family val="2"/>
    </font>
    <font>
      <b/>
      <sz val="11"/>
      <color rgb="FF000000"/>
      <name val="Calibri"/>
      <family val="2"/>
    </font>
    <font>
      <sz val="11"/>
      <name val="Calibri"/>
      <family val="2"/>
      <scheme val="minor"/>
    </font>
    <font>
      <b/>
      <sz val="22"/>
      <name val="Calibri"/>
      <family val="2"/>
      <scheme val="minor"/>
    </font>
    <font>
      <b/>
      <sz val="11"/>
      <name val="Calibri"/>
      <family val="2"/>
      <scheme val="minor"/>
    </font>
    <font>
      <i/>
      <sz val="11"/>
      <name val="Calibri"/>
      <family val="2"/>
      <scheme val="minor"/>
    </font>
    <font>
      <b/>
      <i/>
      <sz val="11"/>
      <name val="Calibri"/>
      <family val="2"/>
      <scheme val="minor"/>
    </font>
    <font>
      <u/>
      <sz val="11"/>
      <name val="Calibri"/>
      <family val="2"/>
      <scheme val="minor"/>
    </font>
    <font>
      <b/>
      <sz val="14"/>
      <name val="Calibri"/>
      <family val="2"/>
      <scheme val="minor"/>
    </font>
    <font>
      <i/>
      <sz val="8"/>
      <name val="Calibri"/>
      <family val="2"/>
      <scheme val="minor"/>
    </font>
    <font>
      <b/>
      <i/>
      <sz val="8"/>
      <name val="Calibri"/>
      <family val="2"/>
      <scheme val="minor"/>
    </font>
    <font>
      <sz val="11"/>
      <name val="Calibri"/>
      <family val="2"/>
    </font>
    <font>
      <sz val="12"/>
      <name val="Calibri"/>
      <family val="2"/>
      <scheme val="minor"/>
    </font>
    <font>
      <i/>
      <sz val="9"/>
      <name val="Calibri"/>
      <family val="2"/>
      <scheme val="minor"/>
    </font>
    <font>
      <b/>
      <i/>
      <sz val="12"/>
      <name val="Calibri"/>
      <family val="2"/>
      <scheme val="minor"/>
    </font>
    <font>
      <b/>
      <sz val="12"/>
      <name val="Calibri"/>
      <family val="2"/>
      <scheme val="minor"/>
    </font>
    <font>
      <i/>
      <sz val="11"/>
      <name val="Calibri"/>
      <family val="2"/>
    </font>
    <font>
      <b/>
      <sz val="12"/>
      <name val="Calibri"/>
      <family val="2"/>
    </font>
    <font>
      <b/>
      <u/>
      <sz val="14"/>
      <name val="Calibri"/>
      <family val="2"/>
      <scheme val="minor"/>
    </font>
    <font>
      <b/>
      <u/>
      <sz val="22"/>
      <name val="Calibri"/>
      <family val="2"/>
      <scheme val="minor"/>
    </font>
    <font>
      <b/>
      <sz val="11"/>
      <color theme="0"/>
      <name val="Calibri"/>
      <family val="2"/>
      <scheme val="minor"/>
    </font>
    <font>
      <sz val="11"/>
      <color theme="0"/>
      <name val="Calibri"/>
      <family val="2"/>
      <scheme val="minor"/>
    </font>
    <font>
      <sz val="11"/>
      <color theme="0"/>
      <name val="Calibri"/>
      <family val="2"/>
    </font>
    <font>
      <strike/>
      <sz val="11"/>
      <color theme="0"/>
      <name val="Calibri"/>
      <family val="2"/>
      <scheme val="minor"/>
    </font>
    <font>
      <b/>
      <i/>
      <sz val="11"/>
      <color theme="0"/>
      <name val="Calibri"/>
      <family val="2"/>
      <scheme val="minor"/>
    </font>
    <font>
      <sz val="12"/>
      <color theme="0"/>
      <name val="Calibri"/>
      <family val="2"/>
      <scheme val="minor"/>
    </font>
    <font>
      <i/>
      <sz val="11"/>
      <color theme="0"/>
      <name val="Calibri"/>
      <family val="2"/>
      <scheme val="minor"/>
    </font>
    <font>
      <sz val="28"/>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59999389629810485"/>
        <bgColor indexed="64"/>
      </patternFill>
    </fill>
  </fills>
  <borders count="31">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cellStyleXfs>
  <cellXfs count="238">
    <xf numFmtId="0" fontId="0" fillId="0" borderId="0" xfId="0"/>
    <xf numFmtId="0" fontId="5" fillId="0" borderId="0" xfId="0" applyFont="1" applyBorder="1"/>
    <xf numFmtId="0" fontId="5" fillId="0" borderId="0" xfId="0" applyFont="1" applyFill="1" applyBorder="1"/>
    <xf numFmtId="0" fontId="5" fillId="0" borderId="0" xfId="0" applyFont="1" applyFill="1"/>
    <xf numFmtId="164" fontId="5" fillId="0" borderId="0" xfId="1" applyFont="1" applyFill="1" applyBorder="1"/>
    <xf numFmtId="0" fontId="5" fillId="0" borderId="0" xfId="0" applyFont="1" applyFill="1" applyBorder="1" applyAlignment="1">
      <alignment horizontal="center"/>
    </xf>
    <xf numFmtId="0" fontId="10" fillId="0" borderId="0" xfId="2" applyFont="1" applyFill="1" applyBorder="1" applyAlignment="1">
      <alignment horizontal="center"/>
    </xf>
    <xf numFmtId="0" fontId="5" fillId="0" borderId="0" xfId="0" applyFont="1" applyFill="1" applyBorder="1" applyAlignment="1"/>
    <xf numFmtId="0" fontId="11" fillId="3" borderId="9" xfId="0" applyFont="1" applyFill="1" applyBorder="1" applyAlignment="1">
      <alignment horizontal="center"/>
    </xf>
    <xf numFmtId="0" fontId="12" fillId="0" borderId="0" xfId="0" applyFont="1" applyFill="1" applyBorder="1" applyAlignment="1">
      <alignment horizontal="center" vertical="center"/>
    </xf>
    <xf numFmtId="166" fontId="5" fillId="0" borderId="0" xfId="1" applyNumberFormat="1" applyFont="1" applyFill="1"/>
    <xf numFmtId="166" fontId="5" fillId="0" borderId="0" xfId="1" applyNumberFormat="1" applyFont="1" applyFill="1" applyAlignment="1">
      <alignment horizontal="right"/>
    </xf>
    <xf numFmtId="166" fontId="5" fillId="0" borderId="0" xfId="0" applyNumberFormat="1" applyFont="1" applyFill="1"/>
    <xf numFmtId="168" fontId="5" fillId="0" borderId="0" xfId="1" applyNumberFormat="1" applyFont="1" applyFill="1" applyBorder="1" applyAlignment="1">
      <alignment horizontal="right"/>
    </xf>
    <xf numFmtId="164" fontId="5" fillId="0" borderId="0" xfId="1" applyFont="1" applyFill="1"/>
    <xf numFmtId="165" fontId="5" fillId="0" borderId="0" xfId="1" applyNumberFormat="1" applyFont="1" applyFill="1" applyBorder="1" applyAlignment="1">
      <alignment horizontal="right"/>
    </xf>
    <xf numFmtId="167" fontId="5" fillId="0" borderId="0" xfId="0" applyNumberFormat="1" applyFont="1" applyFill="1"/>
    <xf numFmtId="0" fontId="7" fillId="0" borderId="0" xfId="0" applyFont="1" applyFill="1" applyBorder="1" applyAlignment="1">
      <alignment horizontal="right"/>
    </xf>
    <xf numFmtId="0" fontId="7" fillId="0" borderId="0" xfId="0" applyFont="1" applyFill="1" applyBorder="1" applyAlignment="1">
      <alignment horizontal="left"/>
    </xf>
    <xf numFmtId="164" fontId="7" fillId="0" borderId="0" xfId="1" applyFont="1" applyFill="1"/>
    <xf numFmtId="164" fontId="5" fillId="0" borderId="0" xfId="0" applyNumberFormat="1" applyFont="1" applyFill="1"/>
    <xf numFmtId="0" fontId="11" fillId="0" borderId="0" xfId="0" applyFont="1" applyFill="1" applyBorder="1" applyAlignment="1"/>
    <xf numFmtId="0" fontId="5" fillId="4" borderId="15" xfId="0" applyFont="1" applyFill="1" applyBorder="1"/>
    <xf numFmtId="2" fontId="5" fillId="0" borderId="0" xfId="1" applyNumberFormat="1" applyFont="1" applyFill="1" applyBorder="1" applyAlignment="1">
      <alignment horizontal="center"/>
    </xf>
    <xf numFmtId="0" fontId="5" fillId="4" borderId="10" xfId="0" applyFont="1" applyFill="1" applyBorder="1"/>
    <xf numFmtId="0" fontId="12" fillId="4" borderId="3" xfId="0" applyFont="1" applyFill="1" applyBorder="1" applyAlignment="1">
      <alignment horizontal="center"/>
    </xf>
    <xf numFmtId="0" fontId="12" fillId="0" borderId="0" xfId="0" applyFont="1" applyFill="1" applyBorder="1" applyAlignment="1"/>
    <xf numFmtId="0" fontId="5" fillId="0" borderId="11" xfId="0" applyFont="1" applyBorder="1"/>
    <xf numFmtId="0" fontId="5" fillId="0" borderId="1" xfId="0" applyFont="1" applyBorder="1"/>
    <xf numFmtId="0" fontId="5" fillId="0" borderId="2" xfId="0" applyFont="1" applyBorder="1"/>
    <xf numFmtId="0" fontId="5" fillId="0" borderId="6" xfId="0" applyFont="1" applyBorder="1"/>
    <xf numFmtId="0" fontId="5" fillId="0" borderId="7" xfId="0" applyFont="1" applyBorder="1"/>
    <xf numFmtId="0" fontId="5" fillId="0" borderId="6" xfId="0" applyFont="1" applyFill="1" applyBorder="1"/>
    <xf numFmtId="0" fontId="5" fillId="0" borderId="7" xfId="0" applyFont="1" applyFill="1" applyBorder="1"/>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7" fillId="0" borderId="0" xfId="0" applyFont="1" applyFill="1" applyBorder="1" applyAlignment="1"/>
    <xf numFmtId="0" fontId="7" fillId="4" borderId="6" xfId="0" applyFont="1" applyFill="1" applyBorder="1" applyAlignment="1">
      <alignment horizontal="left"/>
    </xf>
    <xf numFmtId="0" fontId="7" fillId="4" borderId="0" xfId="0" applyFont="1" applyFill="1" applyBorder="1" applyAlignment="1">
      <alignment horizontal="left"/>
    </xf>
    <xf numFmtId="0" fontId="5" fillId="0" borderId="8" xfId="0" applyFont="1" applyBorder="1"/>
    <xf numFmtId="0" fontId="5" fillId="0" borderId="4" xfId="0" applyFont="1" applyBorder="1"/>
    <xf numFmtId="0" fontId="5" fillId="0" borderId="5" xfId="0" applyFont="1" applyBorder="1"/>
    <xf numFmtId="164" fontId="5" fillId="0" borderId="0" xfId="0" applyNumberFormat="1" applyFont="1" applyFill="1" applyBorder="1"/>
    <xf numFmtId="0" fontId="11" fillId="3" borderId="11" xfId="0" applyFont="1" applyFill="1" applyBorder="1"/>
    <xf numFmtId="0" fontId="11" fillId="3" borderId="11" xfId="0" applyFont="1" applyFill="1" applyBorder="1" applyAlignment="1"/>
    <xf numFmtId="0" fontId="11" fillId="3" borderId="1" xfId="0" applyFont="1" applyFill="1" applyBorder="1" applyAlignment="1"/>
    <xf numFmtId="0" fontId="11" fillId="3" borderId="2" xfId="0" applyFont="1" applyFill="1" applyBorder="1" applyAlignment="1"/>
    <xf numFmtId="0" fontId="15" fillId="4" borderId="11" xfId="0" applyFont="1" applyFill="1" applyBorder="1" applyAlignment="1">
      <alignment vertical="center"/>
    </xf>
    <xf numFmtId="0" fontId="15" fillId="4" borderId="1" xfId="0" applyFont="1" applyFill="1" applyBorder="1" applyAlignment="1">
      <alignment vertical="center"/>
    </xf>
    <xf numFmtId="0" fontId="5" fillId="4" borderId="1" xfId="0" applyFont="1" applyFill="1" applyBorder="1"/>
    <xf numFmtId="0" fontId="5" fillId="4" borderId="2" xfId="0" applyFont="1" applyFill="1" applyBorder="1"/>
    <xf numFmtId="0" fontId="15" fillId="4" borderId="6" xfId="0" applyFont="1" applyFill="1" applyBorder="1" applyAlignment="1">
      <alignment vertical="center"/>
    </xf>
    <xf numFmtId="0" fontId="15" fillId="4" borderId="0" xfId="0" applyFont="1" applyFill="1" applyBorder="1" applyAlignment="1">
      <alignment vertical="center"/>
    </xf>
    <xf numFmtId="0" fontId="5" fillId="4" borderId="0" xfId="0" applyFont="1" applyFill="1" applyBorder="1"/>
    <xf numFmtId="0" fontId="5" fillId="4" borderId="7" xfId="0" applyFont="1" applyFill="1" applyBorder="1"/>
    <xf numFmtId="0" fontId="5" fillId="4" borderId="6" xfId="0" applyFont="1" applyFill="1" applyBorder="1" applyAlignment="1">
      <alignment vertical="center"/>
    </xf>
    <xf numFmtId="0" fontId="5" fillId="4" borderId="0" xfId="0" applyFont="1" applyFill="1" applyBorder="1" applyAlignment="1">
      <alignment vertical="center"/>
    </xf>
    <xf numFmtId="0" fontId="5" fillId="4" borderId="8" xfId="0" applyFont="1" applyFill="1" applyBorder="1" applyAlignment="1">
      <alignment vertical="center"/>
    </xf>
    <xf numFmtId="0" fontId="15" fillId="4" borderId="4" xfId="0" applyFont="1" applyFill="1" applyBorder="1" applyAlignment="1">
      <alignment vertical="center"/>
    </xf>
    <xf numFmtId="0" fontId="5" fillId="4" borderId="4" xfId="0" applyFont="1" applyFill="1" applyBorder="1"/>
    <xf numFmtId="0" fontId="5" fillId="4" borderId="5" xfId="0" applyFont="1" applyFill="1" applyBorder="1"/>
    <xf numFmtId="164" fontId="5" fillId="0" borderId="0" xfId="1" applyFont="1"/>
    <xf numFmtId="164" fontId="5" fillId="0" borderId="0" xfId="1" applyFont="1" applyFill="1" applyBorder="1" applyAlignment="1">
      <alignment horizontal="center"/>
    </xf>
    <xf numFmtId="0" fontId="5" fillId="2" borderId="20" xfId="0" applyFont="1" applyFill="1" applyBorder="1" applyAlignment="1">
      <alignment horizontal="center"/>
    </xf>
    <xf numFmtId="0" fontId="5" fillId="2" borderId="21" xfId="0" applyFont="1" applyFill="1" applyBorder="1" applyAlignment="1">
      <alignment horizontal="center"/>
    </xf>
    <xf numFmtId="0" fontId="7" fillId="0" borderId="0" xfId="0" applyFont="1" applyFill="1" applyBorder="1" applyAlignment="1">
      <alignment horizontal="center" vertical="center" wrapText="1"/>
    </xf>
    <xf numFmtId="170" fontId="14" fillId="0" borderId="0" xfId="1" applyNumberFormat="1" applyFont="1" applyFill="1" applyBorder="1" applyAlignment="1">
      <alignment horizontal="center" vertical="center"/>
    </xf>
    <xf numFmtId="170" fontId="14" fillId="0" borderId="0" xfId="1" applyNumberFormat="1" applyFont="1" applyFill="1" applyBorder="1" applyAlignment="1">
      <alignment horizontal="left" vertical="center"/>
    </xf>
    <xf numFmtId="170" fontId="14" fillId="0" borderId="0" xfId="1" applyNumberFormat="1" applyFont="1" applyFill="1" applyBorder="1" applyAlignment="1">
      <alignment vertical="center"/>
    </xf>
    <xf numFmtId="0" fontId="5" fillId="0" borderId="24" xfId="0" applyFont="1" applyBorder="1" applyAlignment="1">
      <alignment horizontal="center"/>
    </xf>
    <xf numFmtId="0" fontId="5" fillId="2" borderId="25" xfId="0" applyFont="1" applyFill="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170" fontId="19" fillId="0" borderId="0" xfId="1" applyNumberFormat="1" applyFont="1" applyFill="1" applyBorder="1" applyAlignment="1">
      <alignment vertical="center"/>
    </xf>
    <xf numFmtId="0" fontId="11" fillId="0" borderId="0" xfId="0" applyFont="1" applyFill="1" applyBorder="1" applyAlignment="1">
      <alignment horizontal="center"/>
    </xf>
    <xf numFmtId="0" fontId="11" fillId="0" borderId="0" xfId="0" applyFont="1" applyFill="1" applyBorder="1" applyAlignment="1">
      <alignment horizontal="center" wrapText="1"/>
    </xf>
    <xf numFmtId="0" fontId="8" fillId="0" borderId="0" xfId="0" applyFont="1" applyFill="1" applyBorder="1" applyAlignment="1">
      <alignment horizontal="center"/>
    </xf>
    <xf numFmtId="164" fontId="8" fillId="0" borderId="0" xfId="1" applyFont="1" applyFill="1" applyBorder="1" applyAlignment="1">
      <alignment horizontal="center" vertical="center" wrapText="1"/>
    </xf>
    <xf numFmtId="0" fontId="5" fillId="0" borderId="0" xfId="0" applyFont="1" applyFill="1" applyBorder="1" applyAlignment="1">
      <alignment horizontal="center" vertical="center" wrapText="1"/>
    </xf>
    <xf numFmtId="164" fontId="5" fillId="0" borderId="0" xfId="1" applyFont="1" applyFill="1" applyBorder="1" applyAlignment="1">
      <alignment horizontal="center" vertical="center"/>
    </xf>
    <xf numFmtId="0" fontId="7" fillId="0" borderId="0" xfId="0" applyFont="1" applyFill="1" applyBorder="1" applyAlignment="1">
      <alignment horizontal="center"/>
    </xf>
    <xf numFmtId="0" fontId="5" fillId="0" borderId="0" xfId="0" applyFont="1" applyFill="1" applyBorder="1" applyAlignment="1">
      <alignment horizontal="center" wrapText="1"/>
    </xf>
    <xf numFmtId="170" fontId="14" fillId="2" borderId="27" xfId="1" applyNumberFormat="1" applyFont="1" applyFill="1" applyBorder="1" applyAlignment="1">
      <alignment horizontal="center" vertical="center"/>
    </xf>
    <xf numFmtId="170" fontId="14" fillId="2" borderId="16" xfId="1" applyNumberFormat="1" applyFont="1" applyFill="1" applyBorder="1" applyAlignment="1">
      <alignment horizontal="center" vertical="center"/>
    </xf>
    <xf numFmtId="170" fontId="14" fillId="2" borderId="18" xfId="1" applyNumberFormat="1" applyFont="1" applyFill="1" applyBorder="1" applyAlignment="1">
      <alignment horizontal="center" vertical="center"/>
    </xf>
    <xf numFmtId="170" fontId="14" fillId="2" borderId="28" xfId="1" applyNumberFormat="1" applyFont="1" applyFill="1" applyBorder="1" applyAlignment="1">
      <alignment horizontal="center" vertical="center"/>
    </xf>
    <xf numFmtId="170" fontId="14" fillId="2" borderId="17" xfId="1" applyNumberFormat="1" applyFont="1" applyFill="1" applyBorder="1" applyAlignment="1">
      <alignment horizontal="center" vertical="center"/>
    </xf>
    <xf numFmtId="170" fontId="14" fillId="2" borderId="19" xfId="1" applyNumberFormat="1" applyFont="1" applyFill="1" applyBorder="1" applyAlignment="1">
      <alignment horizontal="center" vertical="center"/>
    </xf>
    <xf numFmtId="0" fontId="5" fillId="8" borderId="8" xfId="0" applyFont="1" applyFill="1" applyBorder="1"/>
    <xf numFmtId="0" fontId="7" fillId="8" borderId="4" xfId="0" applyFont="1" applyFill="1" applyBorder="1" applyAlignment="1"/>
    <xf numFmtId="0" fontId="5" fillId="8" borderId="4" xfId="0" applyFont="1" applyFill="1" applyBorder="1" applyAlignment="1"/>
    <xf numFmtId="0" fontId="5" fillId="8" borderId="5" xfId="0" applyFont="1" applyFill="1" applyBorder="1" applyAlignment="1"/>
    <xf numFmtId="0" fontId="5" fillId="0" borderId="26" xfId="0" applyFont="1" applyBorder="1" applyAlignment="1">
      <alignment horizontal="center"/>
    </xf>
    <xf numFmtId="0" fontId="5" fillId="0" borderId="16" xfId="0" applyFont="1" applyBorder="1" applyAlignment="1">
      <alignment horizontal="center"/>
    </xf>
    <xf numFmtId="0" fontId="5" fillId="0" borderId="27"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5" fillId="0" borderId="18" xfId="0" applyFont="1" applyBorder="1" applyAlignment="1">
      <alignment horizontal="center"/>
    </xf>
    <xf numFmtId="0" fontId="24" fillId="0" borderId="0" xfId="0" applyFont="1" applyBorder="1"/>
    <xf numFmtId="0" fontId="24" fillId="0" borderId="0" xfId="0" applyFont="1" applyFill="1" applyBorder="1"/>
    <xf numFmtId="164" fontId="24" fillId="0" borderId="0" xfId="1" applyFont="1" applyFill="1" applyBorder="1"/>
    <xf numFmtId="166" fontId="24" fillId="0" borderId="0" xfId="1" applyNumberFormat="1" applyFont="1" applyFill="1" applyBorder="1"/>
    <xf numFmtId="0" fontId="23" fillId="0" borderId="0" xfId="0" applyFont="1" applyFill="1" applyBorder="1" applyAlignment="1">
      <alignment horizontal="right"/>
    </xf>
    <xf numFmtId="165" fontId="24" fillId="0" borderId="0" xfId="1" applyNumberFormat="1" applyFont="1" applyFill="1" applyBorder="1" applyAlignment="1">
      <alignment horizontal="right"/>
    </xf>
    <xf numFmtId="167" fontId="24" fillId="0" borderId="0" xfId="0" applyNumberFormat="1" applyFont="1" applyFill="1" applyBorder="1"/>
    <xf numFmtId="168" fontId="24" fillId="0" borderId="0" xfId="1" applyNumberFormat="1" applyFont="1" applyFill="1" applyBorder="1" applyAlignment="1">
      <alignment horizontal="right"/>
    </xf>
    <xf numFmtId="168" fontId="24" fillId="0" borderId="0" xfId="0" applyNumberFormat="1" applyFont="1" applyFill="1" applyBorder="1"/>
    <xf numFmtId="164" fontId="23" fillId="0" borderId="0" xfId="1" applyFont="1" applyFill="1" applyBorder="1"/>
    <xf numFmtId="0" fontId="27" fillId="0" borderId="0" xfId="0" applyFont="1" applyFill="1" applyBorder="1"/>
    <xf numFmtId="2" fontId="24" fillId="0" borderId="0" xfId="1" applyNumberFormat="1" applyFont="1" applyFill="1" applyBorder="1" applyAlignment="1">
      <alignment horizontal="center"/>
    </xf>
    <xf numFmtId="2" fontId="24" fillId="0" borderId="0" xfId="0" applyNumberFormat="1" applyFont="1" applyFill="1" applyBorder="1"/>
    <xf numFmtId="0" fontId="24" fillId="0" borderId="0" xfId="0" applyFont="1" applyFill="1" applyBorder="1" applyAlignment="1">
      <alignment horizontal="center" vertical="center"/>
    </xf>
    <xf numFmtId="169" fontId="24" fillId="0" borderId="0" xfId="1" applyNumberFormat="1" applyFont="1" applyFill="1" applyBorder="1"/>
    <xf numFmtId="165" fontId="24" fillId="0" borderId="0" xfId="0" applyNumberFormat="1" applyFont="1" applyFill="1" applyBorder="1"/>
    <xf numFmtId="164" fontId="24" fillId="0" borderId="0" xfId="0" applyNumberFormat="1" applyFont="1" applyFill="1" applyBorder="1"/>
    <xf numFmtId="0" fontId="23" fillId="0" borderId="0" xfId="0" applyFont="1" applyFill="1" applyBorder="1"/>
    <xf numFmtId="2" fontId="24" fillId="0" borderId="0" xfId="1" applyNumberFormat="1" applyFont="1" applyFill="1" applyBorder="1" applyAlignment="1">
      <alignment horizontal="center" vertical="center"/>
    </xf>
    <xf numFmtId="2" fontId="23" fillId="0" borderId="0" xfId="0" applyNumberFormat="1" applyFont="1" applyFill="1" applyBorder="1" applyAlignment="1">
      <alignment horizontal="center"/>
    </xf>
    <xf numFmtId="164" fontId="24" fillId="0" borderId="0" xfId="1" applyNumberFormat="1" applyFont="1" applyFill="1" applyBorder="1"/>
    <xf numFmtId="0" fontId="28" fillId="0" borderId="0" xfId="0" applyFont="1" applyFill="1" applyBorder="1" applyAlignment="1">
      <alignment horizontal="center" vertical="center"/>
    </xf>
    <xf numFmtId="0" fontId="24" fillId="0" borderId="0" xfId="0" applyFont="1" applyFill="1" applyBorder="1" applyAlignment="1">
      <alignment horizontal="right"/>
    </xf>
    <xf numFmtId="0" fontId="29" fillId="0" borderId="0" xfId="0" applyFont="1" applyFill="1" applyBorder="1"/>
    <xf numFmtId="0" fontId="29" fillId="0" borderId="0" xfId="0" applyFont="1" applyFill="1" applyBorder="1" applyAlignment="1">
      <alignment horizontal="right"/>
    </xf>
    <xf numFmtId="164" fontId="24" fillId="0" borderId="0" xfId="1" applyFont="1" applyFill="1" applyBorder="1" applyAlignment="1">
      <alignment horizontal="right"/>
    </xf>
    <xf numFmtId="0" fontId="26" fillId="0" borderId="0" xfId="0" applyFont="1" applyFill="1" applyBorder="1"/>
    <xf numFmtId="0" fontId="24" fillId="0" borderId="0" xfId="0" applyFont="1" applyFill="1" applyBorder="1" applyAlignment="1">
      <alignment horizontal="left"/>
    </xf>
    <xf numFmtId="170" fontId="25" fillId="0" borderId="0" xfId="1" applyNumberFormat="1" applyFont="1" applyFill="1" applyBorder="1" applyAlignment="1">
      <alignment horizontal="center" vertical="center"/>
    </xf>
    <xf numFmtId="166" fontId="23" fillId="0" borderId="0" xfId="0" applyNumberFormat="1" applyFont="1" applyFill="1" applyBorder="1"/>
    <xf numFmtId="166" fontId="23" fillId="0" borderId="0" xfId="1" applyNumberFormat="1" applyFont="1" applyFill="1" applyBorder="1"/>
    <xf numFmtId="0" fontId="5" fillId="0" borderId="0" xfId="0" applyFont="1"/>
    <xf numFmtId="0" fontId="11" fillId="3" borderId="12" xfId="0" applyFont="1" applyFill="1" applyBorder="1" applyAlignment="1">
      <alignment horizontal="center" vertical="center"/>
    </xf>
    <xf numFmtId="166" fontId="5" fillId="0" borderId="0" xfId="1" applyNumberFormat="1" applyFont="1" applyFill="1" applyBorder="1"/>
    <xf numFmtId="165" fontId="7" fillId="0" borderId="0" xfId="1" applyNumberFormat="1" applyFont="1" applyFill="1" applyBorder="1" applyAlignment="1">
      <alignment horizontal="left"/>
    </xf>
    <xf numFmtId="164" fontId="7" fillId="0" borderId="0" xfId="1" applyFont="1" applyFill="1" applyBorder="1"/>
    <xf numFmtId="2" fontId="5" fillId="0" borderId="0" xfId="0" applyNumberFormat="1" applyFont="1" applyFill="1" applyBorder="1"/>
    <xf numFmtId="0" fontId="5" fillId="0" borderId="0" xfId="0" applyFont="1" applyAlignment="1">
      <alignment horizontal="center" vertical="center"/>
    </xf>
    <xf numFmtId="0" fontId="5" fillId="0" borderId="0" xfId="0" applyFont="1" applyFill="1" applyBorder="1" applyAlignment="1">
      <alignment horizontal="right"/>
    </xf>
    <xf numFmtId="2" fontId="5" fillId="0" borderId="0" xfId="1" applyNumberFormat="1" applyFont="1" applyFill="1" applyBorder="1" applyAlignment="1">
      <alignment horizontal="center" vertical="center"/>
    </xf>
    <xf numFmtId="2" fontId="5" fillId="0" borderId="0" xfId="1" applyNumberFormat="1" applyFont="1" applyFill="1" applyAlignment="1">
      <alignment horizontal="center" vertical="center"/>
    </xf>
    <xf numFmtId="2" fontId="7" fillId="0" borderId="0" xfId="0" applyNumberFormat="1" applyFont="1" applyFill="1" applyBorder="1" applyAlignment="1">
      <alignment horizontal="center"/>
    </xf>
    <xf numFmtId="2" fontId="5" fillId="0" borderId="0" xfId="0" applyNumberFormat="1" applyFont="1" applyFill="1" applyAlignment="1">
      <alignment horizontal="center"/>
    </xf>
    <xf numFmtId="164" fontId="5" fillId="0" borderId="0" xfId="1" applyNumberFormat="1" applyFont="1" applyFill="1" applyBorder="1"/>
    <xf numFmtId="166" fontId="7" fillId="0" borderId="0" xfId="1" applyNumberFormat="1" applyFont="1" applyFill="1" applyBorder="1"/>
    <xf numFmtId="0" fontId="24" fillId="0" borderId="0" xfId="0" applyFont="1" applyBorder="1" applyAlignment="1">
      <alignment horizontal="center" vertical="center"/>
    </xf>
    <xf numFmtId="165" fontId="24" fillId="0" borderId="0" xfId="0" applyNumberFormat="1" applyFont="1" applyBorder="1"/>
    <xf numFmtId="0" fontId="11" fillId="3" borderId="12"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4"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5" fillId="3" borderId="8" xfId="0" applyFont="1" applyFill="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xf>
    <xf numFmtId="170" fontId="19" fillId="4" borderId="6" xfId="1" applyNumberFormat="1" applyFont="1" applyFill="1" applyBorder="1" applyAlignment="1">
      <alignment horizontal="center" vertical="center"/>
    </xf>
    <xf numFmtId="170" fontId="19" fillId="4" borderId="7" xfId="1" applyNumberFormat="1" applyFont="1" applyFill="1" applyBorder="1" applyAlignment="1">
      <alignment horizontal="center" vertical="center"/>
    </xf>
    <xf numFmtId="0" fontId="10" fillId="8" borderId="4" xfId="2" applyFont="1" applyFill="1" applyBorder="1" applyAlignment="1">
      <alignment horizontal="center"/>
    </xf>
    <xf numFmtId="0" fontId="12" fillId="4" borderId="11" xfId="0" applyFont="1" applyFill="1" applyBorder="1" applyAlignment="1">
      <alignment horizontal="center"/>
    </xf>
    <xf numFmtId="0" fontId="12" fillId="4" borderId="2" xfId="0" applyFont="1" applyFill="1" applyBorder="1" applyAlignment="1">
      <alignment horizontal="center"/>
    </xf>
    <xf numFmtId="0" fontId="13" fillId="4" borderId="8" xfId="0" applyFont="1" applyFill="1" applyBorder="1" applyAlignment="1">
      <alignment horizontal="center" wrapText="1"/>
    </xf>
    <xf numFmtId="0" fontId="13" fillId="4" borderId="5" xfId="0" applyFont="1" applyFill="1" applyBorder="1" applyAlignment="1">
      <alignment horizontal="center" wrapText="1"/>
    </xf>
    <xf numFmtId="0" fontId="16" fillId="0" borderId="0" xfId="0" applyFont="1" applyFill="1" applyBorder="1" applyAlignment="1">
      <alignment horizontal="center"/>
    </xf>
    <xf numFmtId="0" fontId="11" fillId="3" borderId="11" xfId="0" applyFont="1" applyFill="1" applyBorder="1" applyAlignment="1">
      <alignment horizontal="center"/>
    </xf>
    <xf numFmtId="0" fontId="11" fillId="3" borderId="2" xfId="0" applyFont="1" applyFill="1" applyBorder="1" applyAlignment="1">
      <alignment horizontal="center"/>
    </xf>
    <xf numFmtId="0" fontId="18" fillId="4" borderId="11" xfId="0" applyFont="1" applyFill="1" applyBorder="1" applyAlignment="1">
      <alignment horizontal="center" vertical="center"/>
    </xf>
    <xf numFmtId="0" fontId="18" fillId="4" borderId="1" xfId="0" applyFont="1" applyFill="1" applyBorder="1" applyAlignment="1">
      <alignment horizontal="center" vertical="center"/>
    </xf>
    <xf numFmtId="0" fontId="18" fillId="4" borderId="2" xfId="0" applyFont="1" applyFill="1" applyBorder="1" applyAlignment="1">
      <alignment horizontal="center" vertical="center"/>
    </xf>
    <xf numFmtId="0" fontId="12" fillId="4" borderId="8" xfId="0" applyFont="1" applyFill="1" applyBorder="1" applyAlignment="1">
      <alignment horizontal="center"/>
    </xf>
    <xf numFmtId="0" fontId="12" fillId="4" borderId="4" xfId="0" applyFont="1" applyFill="1" applyBorder="1" applyAlignment="1">
      <alignment horizontal="center"/>
    </xf>
    <xf numFmtId="0" fontId="12" fillId="4" borderId="5" xfId="0" applyFont="1" applyFill="1" applyBorder="1" applyAlignment="1">
      <alignment horizontal="center"/>
    </xf>
    <xf numFmtId="0" fontId="11" fillId="6" borderId="11" xfId="0" applyFont="1" applyFill="1" applyBorder="1" applyAlignment="1">
      <alignment horizontal="center"/>
    </xf>
    <xf numFmtId="0" fontId="11" fillId="6" borderId="1" xfId="0" applyFont="1" applyFill="1" applyBorder="1" applyAlignment="1">
      <alignment horizontal="center"/>
    </xf>
    <xf numFmtId="0" fontId="11" fillId="6" borderId="2" xfId="0" applyFont="1" applyFill="1" applyBorder="1" applyAlignment="1">
      <alignment horizontal="center"/>
    </xf>
    <xf numFmtId="0" fontId="5" fillId="6" borderId="6" xfId="0" applyFont="1" applyFill="1" applyBorder="1" applyAlignment="1">
      <alignment horizontal="center"/>
    </xf>
    <xf numFmtId="0" fontId="5" fillId="6" borderId="0" xfId="0" applyFont="1" applyFill="1" applyBorder="1" applyAlignment="1">
      <alignment horizontal="center"/>
    </xf>
    <xf numFmtId="0" fontId="5" fillId="6" borderId="7" xfId="0" applyFont="1" applyFill="1" applyBorder="1" applyAlignment="1">
      <alignment horizontal="center"/>
    </xf>
    <xf numFmtId="0" fontId="5" fillId="6" borderId="8" xfId="0" applyFont="1" applyFill="1" applyBorder="1" applyAlignment="1">
      <alignment horizontal="center"/>
    </xf>
    <xf numFmtId="0" fontId="5" fillId="6" borderId="4" xfId="0" applyFont="1" applyFill="1" applyBorder="1" applyAlignment="1">
      <alignment horizontal="center"/>
    </xf>
    <xf numFmtId="0" fontId="5" fillId="6" borderId="5" xfId="0" applyFont="1" applyFill="1" applyBorder="1" applyAlignment="1">
      <alignment horizontal="center"/>
    </xf>
    <xf numFmtId="0" fontId="7" fillId="4" borderId="0" xfId="0" applyFont="1" applyFill="1" applyBorder="1" applyAlignment="1">
      <alignment horizontal="center"/>
    </xf>
    <xf numFmtId="0" fontId="11" fillId="3" borderId="12" xfId="0" applyFont="1" applyFill="1" applyBorder="1" applyAlignment="1">
      <alignment horizontal="center"/>
    </xf>
    <xf numFmtId="0" fontId="11" fillId="3" borderId="14" xfId="0" applyFont="1" applyFill="1" applyBorder="1" applyAlignment="1">
      <alignment horizontal="center"/>
    </xf>
    <xf numFmtId="0" fontId="11" fillId="3" borderId="13" xfId="0" applyFont="1" applyFill="1" applyBorder="1" applyAlignment="1">
      <alignment horizontal="center"/>
    </xf>
    <xf numFmtId="0" fontId="5" fillId="4" borderId="11" xfId="0" applyFont="1" applyFill="1" applyBorder="1" applyAlignment="1">
      <alignment horizontal="center"/>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6" xfId="0" applyFont="1" applyFill="1" applyBorder="1" applyAlignment="1">
      <alignment horizontal="center"/>
    </xf>
    <xf numFmtId="0" fontId="5" fillId="4" borderId="0" xfId="0" applyFont="1" applyFill="1" applyBorder="1" applyAlignment="1">
      <alignment horizontal="center"/>
    </xf>
    <xf numFmtId="0" fontId="5" fillId="4" borderId="7" xfId="0" applyFont="1" applyFill="1" applyBorder="1" applyAlignment="1">
      <alignment horizontal="center"/>
    </xf>
    <xf numFmtId="0" fontId="12" fillId="4" borderId="8"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2" xfId="0" applyFont="1" applyFill="1" applyBorder="1" applyAlignment="1">
      <alignment horizontal="center" vertical="center"/>
    </xf>
    <xf numFmtId="0" fontId="5" fillId="8" borderId="4" xfId="0" applyFont="1" applyFill="1" applyBorder="1" applyAlignment="1">
      <alignment horizontal="center"/>
    </xf>
    <xf numFmtId="0" fontId="12" fillId="4" borderId="6" xfId="0" applyFont="1" applyFill="1" applyBorder="1" applyAlignment="1">
      <alignment horizontal="center"/>
    </xf>
    <xf numFmtId="0" fontId="12" fillId="4" borderId="0" xfId="0" applyFont="1" applyFill="1" applyBorder="1" applyAlignment="1">
      <alignment horizontal="center"/>
    </xf>
    <xf numFmtId="0" fontId="12" fillId="4" borderId="7" xfId="0" applyFont="1" applyFill="1" applyBorder="1" applyAlignment="1">
      <alignment horizontal="center"/>
    </xf>
    <xf numFmtId="0" fontId="17" fillId="6" borderId="12" xfId="0" applyFont="1" applyFill="1" applyBorder="1" applyAlignment="1">
      <alignment horizontal="center"/>
    </xf>
    <xf numFmtId="0" fontId="17" fillId="6" borderId="14" xfId="0" applyFont="1" applyFill="1" applyBorder="1" applyAlignment="1">
      <alignment horizontal="center"/>
    </xf>
    <xf numFmtId="0" fontId="17" fillId="6" borderId="13" xfId="0" applyFont="1" applyFill="1" applyBorder="1" applyAlignment="1">
      <alignment horizontal="center"/>
    </xf>
    <xf numFmtId="170" fontId="19" fillId="4" borderId="8" xfId="1" applyNumberFormat="1" applyFont="1" applyFill="1" applyBorder="1" applyAlignment="1">
      <alignment horizontal="center" vertical="center"/>
    </xf>
    <xf numFmtId="170" fontId="19" fillId="4" borderId="5" xfId="1" applyNumberFormat="1"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170" fontId="20" fillId="4" borderId="12" xfId="1" applyNumberFormat="1" applyFont="1" applyFill="1" applyBorder="1" applyAlignment="1">
      <alignment horizontal="center" vertical="center"/>
    </xf>
    <xf numFmtId="170" fontId="20" fillId="4" borderId="14" xfId="1" applyNumberFormat="1" applyFont="1" applyFill="1" applyBorder="1" applyAlignment="1">
      <alignment horizontal="center" vertical="center"/>
    </xf>
    <xf numFmtId="170" fontId="20" fillId="4" borderId="13" xfId="1" applyNumberFormat="1" applyFont="1" applyFill="1" applyBorder="1" applyAlignment="1">
      <alignment horizontal="center" vertical="center"/>
    </xf>
    <xf numFmtId="170" fontId="14" fillId="7" borderId="12" xfId="1" applyNumberFormat="1" applyFont="1" applyFill="1" applyBorder="1" applyAlignment="1">
      <alignment horizontal="center" vertical="center"/>
    </xf>
    <xf numFmtId="170" fontId="14" fillId="7" borderId="13" xfId="1" applyNumberFormat="1" applyFont="1" applyFill="1" applyBorder="1" applyAlignment="1">
      <alignment horizontal="center" vertical="center"/>
    </xf>
    <xf numFmtId="170" fontId="19" fillId="4" borderId="11" xfId="1" applyNumberFormat="1" applyFont="1" applyFill="1" applyBorder="1" applyAlignment="1">
      <alignment horizontal="center" vertical="center"/>
    </xf>
    <xf numFmtId="170" fontId="19" fillId="4" borderId="2" xfId="1" applyNumberFormat="1" applyFont="1" applyFill="1" applyBorder="1" applyAlignment="1">
      <alignment horizontal="center" vertical="center"/>
    </xf>
    <xf numFmtId="0" fontId="6" fillId="5" borderId="12" xfId="0" applyFont="1" applyFill="1" applyBorder="1" applyAlignment="1">
      <alignment horizontal="center"/>
    </xf>
    <xf numFmtId="0" fontId="6" fillId="5" borderId="14" xfId="0" applyFont="1" applyFill="1" applyBorder="1" applyAlignment="1">
      <alignment horizontal="center"/>
    </xf>
    <xf numFmtId="0" fontId="6" fillId="5" borderId="13" xfId="0" applyFont="1" applyFill="1" applyBorder="1" applyAlignment="1">
      <alignment horizontal="center"/>
    </xf>
    <xf numFmtId="0" fontId="7" fillId="3" borderId="11" xfId="0" applyFont="1" applyFill="1" applyBorder="1" applyAlignment="1">
      <alignment horizontal="center"/>
    </xf>
    <xf numFmtId="0" fontId="7" fillId="3" borderId="1" xfId="0" applyFont="1" applyFill="1" applyBorder="1" applyAlignment="1">
      <alignment horizontal="center"/>
    </xf>
    <xf numFmtId="0" fontId="7" fillId="3" borderId="2"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8" fillId="4" borderId="5" xfId="0" applyFont="1" applyFill="1" applyBorder="1" applyAlignment="1">
      <alignment horizontal="center"/>
    </xf>
    <xf numFmtId="0" fontId="5" fillId="2" borderId="11"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11" fillId="2" borderId="11" xfId="0" applyFont="1" applyFill="1" applyBorder="1" applyAlignment="1">
      <alignment horizontal="center"/>
    </xf>
    <xf numFmtId="0" fontId="11" fillId="2" borderId="1" xfId="0" applyFont="1" applyFill="1" applyBorder="1" applyAlignment="1">
      <alignment horizontal="center"/>
    </xf>
    <xf numFmtId="0" fontId="11" fillId="2" borderId="2" xfId="0" applyFont="1" applyFill="1" applyBorder="1" applyAlignment="1">
      <alignment horizontal="center"/>
    </xf>
    <xf numFmtId="164" fontId="30" fillId="6" borderId="0" xfId="1" applyFont="1" applyFill="1" applyBorder="1" applyAlignment="1">
      <alignment horizontal="center" vertical="center" wrapText="1"/>
    </xf>
    <xf numFmtId="164" fontId="11" fillId="0" borderId="0" xfId="1" quotePrefix="1" applyFont="1" applyFill="1" applyBorder="1" applyAlignment="1">
      <alignment horizontal="center" vertical="center"/>
    </xf>
    <xf numFmtId="164" fontId="11" fillId="0" borderId="0" xfId="1" applyFont="1" applyFill="1" applyBorder="1" applyAlignment="1">
      <alignment horizontal="center"/>
    </xf>
    <xf numFmtId="0" fontId="11" fillId="3" borderId="1" xfId="0" applyFont="1" applyFill="1" applyBorder="1" applyAlignment="1">
      <alignment horizontal="center"/>
    </xf>
    <xf numFmtId="0" fontId="7" fillId="4" borderId="7" xfId="0" applyFont="1" applyFill="1" applyBorder="1" applyAlignment="1">
      <alignment horizontal="center"/>
    </xf>
    <xf numFmtId="0" fontId="18" fillId="4" borderId="8"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5" xfId="0" applyFont="1" applyFill="1" applyBorder="1" applyAlignment="1">
      <alignment horizontal="center" vertical="center"/>
    </xf>
    <xf numFmtId="0" fontId="5" fillId="0" borderId="0" xfId="0" applyFont="1"/>
    <xf numFmtId="0" fontId="9" fillId="4" borderId="12" xfId="0" applyFont="1" applyFill="1" applyBorder="1" applyAlignment="1">
      <alignment horizontal="center"/>
    </xf>
    <xf numFmtId="0" fontId="9" fillId="4" borderId="14" xfId="0" applyFont="1" applyFill="1" applyBorder="1" applyAlignment="1">
      <alignment horizontal="center"/>
    </xf>
    <xf numFmtId="0" fontId="9" fillId="4" borderId="13" xfId="0" applyFont="1" applyFill="1" applyBorder="1" applyAlignment="1">
      <alignment horizontal="center"/>
    </xf>
  </cellXfs>
  <cellStyles count="3">
    <cellStyle name="Comma" xfId="1" builtinId="3"/>
    <cellStyle name="Hyperlink" xfId="2" builtinId="8"/>
    <cellStyle name="Normal" xfId="0" builtinId="0"/>
  </cellStyles>
  <dxfs count="1">
    <dxf>
      <fill>
        <patternFill>
          <bgColor theme="8" tint="0.59996337778862885"/>
        </patternFill>
      </fill>
    </dxf>
  </dxfs>
  <tableStyles count="0" defaultTableStyle="TableStyleMedium2" defaultPivotStyle="PivotStyleLight16"/>
  <colors>
    <mruColors>
      <color rgb="FFFFFF99"/>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3509655751469353E-2"/>
          <c:y val="8.7503097407711047E-2"/>
          <c:w val="0.96305625524769101"/>
          <c:h val="0.88503111983747329"/>
        </c:manualLayout>
      </c:layout>
      <c:scatterChart>
        <c:scatterStyle val="lineMarker"/>
        <c:varyColors val="0"/>
        <c:ser>
          <c:idx val="0"/>
          <c:order val="0"/>
          <c:tx>
            <c:strRef>
              <c:f>Mapping!$AL$202</c:f>
              <c:strCache>
                <c:ptCount val="1"/>
                <c:pt idx="0">
                  <c:v>Coke</c:v>
                </c:pt>
              </c:strCache>
            </c:strRef>
          </c:tx>
          <c:spPr>
            <a:ln w="28575">
              <a:noFill/>
            </a:ln>
          </c:spPr>
          <c:marker>
            <c:symbol val="none"/>
          </c:marker>
          <c:dLbls>
            <c:spPr>
              <a:solidFill>
                <a:schemeClr val="accent1">
                  <a:lumMod val="20000"/>
                  <a:lumOff val="80000"/>
                </a:schemeClr>
              </a:solidFill>
            </c:spPr>
            <c:dLblPos val="ctr"/>
            <c:showLegendKey val="0"/>
            <c:showVal val="0"/>
            <c:showCatName val="0"/>
            <c:showSerName val="1"/>
            <c:showPercent val="0"/>
            <c:showBubbleSize val="0"/>
            <c:showLeaderLines val="0"/>
          </c:dLbls>
          <c:xVal>
            <c:numRef>
              <c:f>Mapping!$AM$202</c:f>
              <c:numCache>
                <c:formatCode>_(* #,##0.00_);_(* \(#,##0.00\);_(* "-"??_);_(@_)</c:formatCode>
                <c:ptCount val="1"/>
                <c:pt idx="0">
                  <c:v>2.0957904291504326</c:v>
                </c:pt>
              </c:numCache>
            </c:numRef>
          </c:xVal>
          <c:yVal>
            <c:numRef>
              <c:f>Mapping!$AN$202</c:f>
              <c:numCache>
                <c:formatCode>_(* #,##0.00_);_(* \(#,##0.00\);_(* "-"??_);_(@_)</c:formatCode>
                <c:ptCount val="1"/>
                <c:pt idx="0">
                  <c:v>5.4800211180625453</c:v>
                </c:pt>
              </c:numCache>
            </c:numRef>
          </c:yVal>
          <c:smooth val="0"/>
        </c:ser>
        <c:ser>
          <c:idx val="1"/>
          <c:order val="1"/>
          <c:tx>
            <c:strRef>
              <c:f>Mapping!$AL$203</c:f>
              <c:strCache>
                <c:ptCount val="1"/>
                <c:pt idx="0">
                  <c:v>Pepsi</c:v>
                </c:pt>
              </c:strCache>
            </c:strRef>
          </c:tx>
          <c:spPr>
            <a:ln w="28575">
              <a:noFill/>
            </a:ln>
          </c:spPr>
          <c:marker>
            <c:symbol val="none"/>
          </c:marker>
          <c:dLbls>
            <c:spPr>
              <a:solidFill>
                <a:schemeClr val="accent1">
                  <a:lumMod val="20000"/>
                  <a:lumOff val="80000"/>
                </a:schemeClr>
              </a:solidFill>
            </c:spPr>
            <c:dLblPos val="ctr"/>
            <c:showLegendKey val="0"/>
            <c:showVal val="0"/>
            <c:showCatName val="0"/>
            <c:showSerName val="1"/>
            <c:showPercent val="0"/>
            <c:showBubbleSize val="0"/>
            <c:showLeaderLines val="0"/>
          </c:dLbls>
          <c:xVal>
            <c:numRef>
              <c:f>Mapping!$AM$203</c:f>
              <c:numCache>
                <c:formatCode>_(* #,##0.00_);_(* \(#,##0.00\);_(* "-"??_);_(@_)</c:formatCode>
                <c:ptCount val="1"/>
                <c:pt idx="0">
                  <c:v>2.3852805175298037</c:v>
                </c:pt>
              </c:numCache>
            </c:numRef>
          </c:xVal>
          <c:yVal>
            <c:numRef>
              <c:f>Mapping!$AN$203</c:f>
              <c:numCache>
                <c:formatCode>_(* #,##0.00_);_(* \(#,##0.00\);_(* "-"??_);_(@_)</c:formatCode>
                <c:ptCount val="1"/>
                <c:pt idx="0">
                  <c:v>5.8840921658535406</c:v>
                </c:pt>
              </c:numCache>
            </c:numRef>
          </c:yVal>
          <c:smooth val="0"/>
        </c:ser>
        <c:ser>
          <c:idx val="2"/>
          <c:order val="2"/>
          <c:tx>
            <c:strRef>
              <c:f>Mapping!$AL$204</c:f>
              <c:strCache>
                <c:ptCount val="1"/>
                <c:pt idx="0">
                  <c:v>Sprite</c:v>
                </c:pt>
              </c:strCache>
            </c:strRef>
          </c:tx>
          <c:spPr>
            <a:ln w="28575">
              <a:noFill/>
            </a:ln>
          </c:spPr>
          <c:marker>
            <c:symbol val="none"/>
          </c:marker>
          <c:dLbls>
            <c:spPr>
              <a:solidFill>
                <a:schemeClr val="accent1">
                  <a:lumMod val="20000"/>
                  <a:lumOff val="80000"/>
                </a:schemeClr>
              </a:solidFill>
            </c:spPr>
            <c:dLblPos val="ctr"/>
            <c:showLegendKey val="0"/>
            <c:showVal val="0"/>
            <c:showCatName val="0"/>
            <c:showSerName val="1"/>
            <c:showPercent val="0"/>
            <c:showBubbleSize val="0"/>
            <c:showLeaderLines val="0"/>
          </c:dLbls>
          <c:xVal>
            <c:numRef>
              <c:f>Mapping!$AM$204</c:f>
              <c:numCache>
                <c:formatCode>_(* #,##0.00_);_(* \(#,##0.00\);_(* "-"??_);_(@_)</c:formatCode>
                <c:ptCount val="1"/>
                <c:pt idx="0">
                  <c:v>6.6807248896011648</c:v>
                </c:pt>
              </c:numCache>
            </c:numRef>
          </c:xVal>
          <c:yVal>
            <c:numRef>
              <c:f>Mapping!$AN$204</c:f>
              <c:numCache>
                <c:formatCode>_(* #,##0.00_);_(* \(#,##0.00\);_(* "-"??_);_(@_)</c:formatCode>
                <c:ptCount val="1"/>
                <c:pt idx="0">
                  <c:v>8</c:v>
                </c:pt>
              </c:numCache>
            </c:numRef>
          </c:yVal>
          <c:smooth val="0"/>
        </c:ser>
        <c:ser>
          <c:idx val="3"/>
          <c:order val="3"/>
          <c:tx>
            <c:strRef>
              <c:f>Mapping!$AL$205</c:f>
              <c:strCache>
                <c:ptCount val="1"/>
                <c:pt idx="0">
                  <c:v>Diet Coke</c:v>
                </c:pt>
              </c:strCache>
            </c:strRef>
          </c:tx>
          <c:spPr>
            <a:ln w="28575">
              <a:noFill/>
            </a:ln>
          </c:spPr>
          <c:marker>
            <c:symbol val="none"/>
          </c:marker>
          <c:dLbls>
            <c:spPr>
              <a:solidFill>
                <a:schemeClr val="accent1">
                  <a:lumMod val="20000"/>
                  <a:lumOff val="80000"/>
                </a:schemeClr>
              </a:solidFill>
            </c:spPr>
            <c:dLblPos val="ctr"/>
            <c:showLegendKey val="0"/>
            <c:showVal val="0"/>
            <c:showCatName val="0"/>
            <c:showSerName val="1"/>
            <c:showPercent val="0"/>
            <c:showBubbleSize val="0"/>
            <c:showLeaderLines val="0"/>
          </c:dLbls>
          <c:xVal>
            <c:numRef>
              <c:f>Mapping!$AM$205</c:f>
              <c:numCache>
                <c:formatCode>_(* #,##0.00_);_(* \(#,##0.00\);_(* "-"??_);_(@_)</c:formatCode>
                <c:ptCount val="1"/>
                <c:pt idx="0">
                  <c:v>5.6617677742375454</c:v>
                </c:pt>
              </c:numCache>
            </c:numRef>
          </c:xVal>
          <c:yVal>
            <c:numRef>
              <c:f>Mapping!$AN$205</c:f>
              <c:numCache>
                <c:formatCode>_(* #,##0.00_);_(* \(#,##0.00\);_(* "-"??_);_(@_)</c:formatCode>
                <c:ptCount val="1"/>
                <c:pt idx="0">
                  <c:v>4.2032092257902107</c:v>
                </c:pt>
              </c:numCache>
            </c:numRef>
          </c:yVal>
          <c:smooth val="0"/>
        </c:ser>
        <c:ser>
          <c:idx val="4"/>
          <c:order val="4"/>
          <c:tx>
            <c:strRef>
              <c:f>Mapping!$AL$206</c:f>
              <c:strCache>
                <c:ptCount val="1"/>
                <c:pt idx="0">
                  <c:v>Pepsi Max</c:v>
                </c:pt>
              </c:strCache>
            </c:strRef>
          </c:tx>
          <c:spPr>
            <a:ln w="28575">
              <a:noFill/>
            </a:ln>
          </c:spPr>
          <c:marker>
            <c:symbol val="none"/>
          </c:marker>
          <c:dLbls>
            <c:spPr>
              <a:solidFill>
                <a:schemeClr val="accent1">
                  <a:lumMod val="20000"/>
                  <a:lumOff val="80000"/>
                </a:schemeClr>
              </a:solidFill>
            </c:spPr>
            <c:dLblPos val="ctr"/>
            <c:showLegendKey val="0"/>
            <c:showVal val="0"/>
            <c:showCatName val="0"/>
            <c:showSerName val="1"/>
            <c:showPercent val="0"/>
            <c:showBubbleSize val="0"/>
            <c:showLeaderLines val="0"/>
          </c:dLbls>
          <c:xVal>
            <c:numRef>
              <c:f>Mapping!$AM$206</c:f>
              <c:numCache>
                <c:formatCode>_(* #,##0.00_);_(* \(#,##0.00\);_(* "-"??_);_(@_)</c:formatCode>
                <c:ptCount val="1"/>
                <c:pt idx="0">
                  <c:v>4.9061096735265215</c:v>
                </c:pt>
              </c:numCache>
            </c:numRef>
          </c:xVal>
          <c:yVal>
            <c:numRef>
              <c:f>Mapping!$AN$206</c:f>
              <c:numCache>
                <c:formatCode>_(* #,##0.00_);_(* \(#,##0.00\);_(* "-"??_);_(@_)</c:formatCode>
                <c:ptCount val="1"/>
                <c:pt idx="0">
                  <c:v>3.9066209400164351</c:v>
                </c:pt>
              </c:numCache>
            </c:numRef>
          </c:yVal>
          <c:smooth val="0"/>
        </c:ser>
        <c:ser>
          <c:idx val="5"/>
          <c:order val="5"/>
          <c:tx>
            <c:strRef>
              <c:f>Mapping!$AL$207</c:f>
              <c:strCache>
                <c:ptCount val="1"/>
                <c:pt idx="0">
                  <c:v>PM2</c:v>
                </c:pt>
              </c:strCache>
            </c:strRef>
          </c:tx>
          <c:spPr>
            <a:ln w="28575">
              <a:noFill/>
            </a:ln>
          </c:spPr>
          <c:marker>
            <c:symbol val="none"/>
          </c:marker>
          <c:dLbls>
            <c:spPr>
              <a:solidFill>
                <a:schemeClr val="accent1">
                  <a:lumMod val="20000"/>
                  <a:lumOff val="80000"/>
                </a:schemeClr>
              </a:solidFill>
            </c:spPr>
            <c:dLblPos val="ctr"/>
            <c:showLegendKey val="0"/>
            <c:showVal val="0"/>
            <c:showCatName val="0"/>
            <c:showSerName val="1"/>
            <c:showPercent val="0"/>
            <c:showBubbleSize val="0"/>
            <c:showLeaderLines val="0"/>
          </c:dLbls>
          <c:xVal>
            <c:numRef>
              <c:f>Mapping!$AM$207</c:f>
              <c:numCache>
                <c:formatCode>_(* #,##0.00_);_(* \(#,##0.00\);_(* "-"??_);_(@_)</c:formatCode>
                <c:ptCount val="1"/>
                <c:pt idx="0">
                  <c:v>4.8861090552681965</c:v>
                </c:pt>
              </c:numCache>
            </c:numRef>
          </c:xVal>
          <c:yVal>
            <c:numRef>
              <c:f>Mapping!$AN$207</c:f>
              <c:numCache>
                <c:formatCode>_(* #,##0.00_);_(* \(#,##0.00\);_(* "-"??_);_(@_)</c:formatCode>
                <c:ptCount val="1"/>
                <c:pt idx="0">
                  <c:v>3.9148039896014439</c:v>
                </c:pt>
              </c:numCache>
            </c:numRef>
          </c:yVal>
          <c:smooth val="0"/>
        </c:ser>
        <c:ser>
          <c:idx val="6"/>
          <c:order val="6"/>
          <c:tx>
            <c:strRef>
              <c:f>Mapping!$AL$208</c:f>
              <c:strCache>
                <c:ptCount val="1"/>
              </c:strCache>
            </c:strRef>
          </c:tx>
          <c:spPr>
            <a:ln w="28575">
              <a:noFill/>
            </a:ln>
          </c:spPr>
          <c:marker>
            <c:symbol val="none"/>
          </c:marker>
          <c:dLbls>
            <c:spPr>
              <a:solidFill>
                <a:schemeClr val="accent1">
                  <a:lumMod val="20000"/>
                  <a:lumOff val="80000"/>
                </a:schemeClr>
              </a:solidFill>
            </c:spPr>
            <c:dLblPos val="ctr"/>
            <c:showLegendKey val="0"/>
            <c:showVal val="0"/>
            <c:showCatName val="0"/>
            <c:showSerName val="1"/>
            <c:showPercent val="0"/>
            <c:showBubbleSize val="0"/>
            <c:showLeaderLines val="0"/>
          </c:dLbls>
          <c:xVal>
            <c:strRef>
              <c:f>Mapping!$AM$208</c:f>
              <c:strCache>
                <c:ptCount val="1"/>
                <c:pt idx="0">
                  <c:v>  </c:v>
                </c:pt>
              </c:strCache>
            </c:strRef>
          </c:xVal>
          <c:yVal>
            <c:numRef>
              <c:f>Mapping!$AN$208</c:f>
              <c:numCache>
                <c:formatCode>_(* #,##0.00_);_(* \(#,##0.00\);_(* "-"??_);_(@_)</c:formatCode>
                <c:ptCount val="1"/>
                <c:pt idx="0">
                  <c:v>0</c:v>
                </c:pt>
              </c:numCache>
            </c:numRef>
          </c:yVal>
          <c:smooth val="0"/>
        </c:ser>
        <c:ser>
          <c:idx val="7"/>
          <c:order val="7"/>
          <c:tx>
            <c:strRef>
              <c:f>Mapping!$AL$209</c:f>
              <c:strCache>
                <c:ptCount val="1"/>
              </c:strCache>
            </c:strRef>
          </c:tx>
          <c:spPr>
            <a:ln w="28575">
              <a:noFill/>
            </a:ln>
          </c:spPr>
          <c:marker>
            <c:symbol val="none"/>
          </c:marker>
          <c:dLbls>
            <c:spPr>
              <a:solidFill>
                <a:schemeClr val="accent1">
                  <a:lumMod val="20000"/>
                  <a:lumOff val="80000"/>
                </a:schemeClr>
              </a:solidFill>
            </c:spPr>
            <c:dLblPos val="ctr"/>
            <c:showLegendKey val="0"/>
            <c:showVal val="0"/>
            <c:showCatName val="0"/>
            <c:showSerName val="1"/>
            <c:showPercent val="0"/>
            <c:showBubbleSize val="0"/>
            <c:showLeaderLines val="0"/>
          </c:dLbls>
          <c:xVal>
            <c:strRef>
              <c:f>Mapping!$AM$209</c:f>
              <c:strCache>
                <c:ptCount val="1"/>
                <c:pt idx="0">
                  <c:v>  </c:v>
                </c:pt>
              </c:strCache>
            </c:strRef>
          </c:xVal>
          <c:yVal>
            <c:numRef>
              <c:f>Mapping!$AN$209</c:f>
              <c:numCache>
                <c:formatCode>_(* #,##0.00_);_(* \(#,##0.00\);_(* "-"??_);_(@_)</c:formatCode>
                <c:ptCount val="1"/>
                <c:pt idx="0">
                  <c:v>0</c:v>
                </c:pt>
              </c:numCache>
            </c:numRef>
          </c:yVal>
          <c:smooth val="0"/>
        </c:ser>
        <c:ser>
          <c:idx val="8"/>
          <c:order val="8"/>
          <c:tx>
            <c:strRef>
              <c:f>Mapping!$AL$210</c:f>
              <c:strCache>
                <c:ptCount val="1"/>
              </c:strCache>
            </c:strRef>
          </c:tx>
          <c:spPr>
            <a:ln w="28575">
              <a:noFill/>
            </a:ln>
          </c:spPr>
          <c:marker>
            <c:symbol val="none"/>
          </c:marker>
          <c:dLbls>
            <c:spPr>
              <a:solidFill>
                <a:schemeClr val="accent1">
                  <a:lumMod val="20000"/>
                  <a:lumOff val="80000"/>
                </a:schemeClr>
              </a:solidFill>
            </c:spPr>
            <c:dLblPos val="ctr"/>
            <c:showLegendKey val="0"/>
            <c:showVal val="0"/>
            <c:showCatName val="0"/>
            <c:showSerName val="1"/>
            <c:showPercent val="0"/>
            <c:showBubbleSize val="0"/>
            <c:showLeaderLines val="0"/>
          </c:dLbls>
          <c:xVal>
            <c:strRef>
              <c:f>Mapping!$AM$210</c:f>
              <c:strCache>
                <c:ptCount val="1"/>
                <c:pt idx="0">
                  <c:v>  </c:v>
                </c:pt>
              </c:strCache>
            </c:strRef>
          </c:xVal>
          <c:yVal>
            <c:numRef>
              <c:f>Mapping!$AN$210</c:f>
              <c:numCache>
                <c:formatCode>_(* #,##0.00_);_(* \(#,##0.00\);_(* "-"??_);_(@_)</c:formatCode>
                <c:ptCount val="1"/>
                <c:pt idx="0">
                  <c:v>0</c:v>
                </c:pt>
              </c:numCache>
            </c:numRef>
          </c:yVal>
          <c:smooth val="0"/>
        </c:ser>
        <c:ser>
          <c:idx val="9"/>
          <c:order val="9"/>
          <c:tx>
            <c:strRef>
              <c:f>Mapping!$AL$211</c:f>
              <c:strCache>
                <c:ptCount val="1"/>
              </c:strCache>
            </c:strRef>
          </c:tx>
          <c:spPr>
            <a:ln w="28575">
              <a:noFill/>
            </a:ln>
          </c:spPr>
          <c:marker>
            <c:symbol val="none"/>
          </c:marker>
          <c:dLbls>
            <c:spPr>
              <a:solidFill>
                <a:schemeClr val="accent1">
                  <a:lumMod val="20000"/>
                  <a:lumOff val="80000"/>
                </a:schemeClr>
              </a:solidFill>
            </c:spPr>
            <c:dLblPos val="ctr"/>
            <c:showLegendKey val="0"/>
            <c:showVal val="0"/>
            <c:showCatName val="0"/>
            <c:showSerName val="1"/>
            <c:showPercent val="0"/>
            <c:showBubbleSize val="0"/>
            <c:showLeaderLines val="0"/>
          </c:dLbls>
          <c:xVal>
            <c:strRef>
              <c:f>Mapping!$AM$211</c:f>
              <c:strCache>
                <c:ptCount val="1"/>
                <c:pt idx="0">
                  <c:v>  </c:v>
                </c:pt>
              </c:strCache>
            </c:strRef>
          </c:xVal>
          <c:yVal>
            <c:numRef>
              <c:f>Mapping!$AN$211</c:f>
              <c:numCache>
                <c:formatCode>_(* #,##0.00_);_(* \(#,##0.00\);_(* "-"??_);_(@_)</c:formatCode>
                <c:ptCount val="1"/>
                <c:pt idx="0">
                  <c:v>0</c:v>
                </c:pt>
              </c:numCache>
            </c:numRef>
          </c:yVal>
          <c:smooth val="0"/>
        </c:ser>
        <c:ser>
          <c:idx val="10"/>
          <c:order val="10"/>
          <c:tx>
            <c:strRef>
              <c:f>Mapping!$AL$212</c:f>
              <c:strCache>
                <c:ptCount val="1"/>
              </c:strCache>
            </c:strRef>
          </c:tx>
          <c:spPr>
            <a:ln w="28575">
              <a:noFill/>
            </a:ln>
          </c:spPr>
          <c:marker>
            <c:symbol val="none"/>
          </c:marker>
          <c:dLbls>
            <c:spPr>
              <a:solidFill>
                <a:schemeClr val="accent1">
                  <a:lumMod val="20000"/>
                  <a:lumOff val="80000"/>
                </a:schemeClr>
              </a:solidFill>
            </c:spPr>
            <c:dLblPos val="ctr"/>
            <c:showLegendKey val="0"/>
            <c:showVal val="0"/>
            <c:showCatName val="0"/>
            <c:showSerName val="1"/>
            <c:showPercent val="0"/>
            <c:showBubbleSize val="0"/>
            <c:showLeaderLines val="0"/>
          </c:dLbls>
          <c:xVal>
            <c:strRef>
              <c:f>Mapping!$AM$212</c:f>
              <c:strCache>
                <c:ptCount val="1"/>
                <c:pt idx="0">
                  <c:v>  </c:v>
                </c:pt>
              </c:strCache>
            </c:strRef>
          </c:xVal>
          <c:yVal>
            <c:numRef>
              <c:f>Mapping!$AN$212</c:f>
              <c:numCache>
                <c:formatCode>_(* #,##0.00_);_(* \(#,##0.00\);_(* "-"??_);_(@_)</c:formatCode>
                <c:ptCount val="1"/>
                <c:pt idx="0">
                  <c:v>0</c:v>
                </c:pt>
              </c:numCache>
            </c:numRef>
          </c:yVal>
          <c:smooth val="0"/>
        </c:ser>
        <c:ser>
          <c:idx val="11"/>
          <c:order val="11"/>
          <c:tx>
            <c:strRef>
              <c:f>Mapping!$AL$213</c:f>
              <c:strCache>
                <c:ptCount val="1"/>
              </c:strCache>
            </c:strRef>
          </c:tx>
          <c:spPr>
            <a:ln w="28575">
              <a:noFill/>
            </a:ln>
          </c:spPr>
          <c:marker>
            <c:symbol val="none"/>
          </c:marker>
          <c:dLbls>
            <c:spPr>
              <a:solidFill>
                <a:schemeClr val="accent1">
                  <a:lumMod val="20000"/>
                  <a:lumOff val="80000"/>
                </a:schemeClr>
              </a:solidFill>
            </c:spPr>
            <c:dLblPos val="ctr"/>
            <c:showLegendKey val="0"/>
            <c:showVal val="0"/>
            <c:showCatName val="0"/>
            <c:showSerName val="1"/>
            <c:showPercent val="0"/>
            <c:showBubbleSize val="0"/>
            <c:showLeaderLines val="0"/>
          </c:dLbls>
          <c:xVal>
            <c:strRef>
              <c:f>Mapping!$AM$213</c:f>
              <c:strCache>
                <c:ptCount val="1"/>
                <c:pt idx="0">
                  <c:v>  </c:v>
                </c:pt>
              </c:strCache>
            </c:strRef>
          </c:xVal>
          <c:yVal>
            <c:numRef>
              <c:f>Mapping!$AN$213</c:f>
              <c:numCache>
                <c:formatCode>_(* #,##0.00_);_(* \(#,##0.00\);_(* "-"??_);_(@_)</c:formatCode>
                <c:ptCount val="1"/>
                <c:pt idx="0">
                  <c:v>0</c:v>
                </c:pt>
              </c:numCache>
            </c:numRef>
          </c:yVal>
          <c:smooth val="0"/>
        </c:ser>
        <c:ser>
          <c:idx val="12"/>
          <c:order val="12"/>
          <c:tx>
            <c:strRef>
              <c:f>Mapping!$AL$214</c:f>
              <c:strCache>
                <c:ptCount val="1"/>
              </c:strCache>
            </c:strRef>
          </c:tx>
          <c:spPr>
            <a:ln w="28575">
              <a:noFill/>
            </a:ln>
          </c:spPr>
          <c:marker>
            <c:symbol val="none"/>
          </c:marker>
          <c:dLbls>
            <c:dLblPos val="ctr"/>
            <c:showLegendKey val="0"/>
            <c:showVal val="0"/>
            <c:showCatName val="0"/>
            <c:showSerName val="1"/>
            <c:showPercent val="0"/>
            <c:showBubbleSize val="0"/>
            <c:showLeaderLines val="0"/>
          </c:dLbls>
          <c:xVal>
            <c:numRef>
              <c:f>Mapping!$AM$214</c:f>
              <c:numCache>
                <c:formatCode>_(* #,##0.00_);_(* \(#,##0.00\);_(* "-"??_);_(@_)</c:formatCode>
                <c:ptCount val="1"/>
              </c:numCache>
            </c:numRef>
          </c:xVal>
          <c:yVal>
            <c:numRef>
              <c:f>Mapping!$AN$214</c:f>
              <c:numCache>
                <c:formatCode>_(* #,##0.00_);_(* \(#,##0.00\);_(* "-"??_);_(@_)</c:formatCode>
                <c:ptCount val="1"/>
                <c:pt idx="0">
                  <c:v>0</c:v>
                </c:pt>
              </c:numCache>
            </c:numRef>
          </c:yVal>
          <c:smooth val="0"/>
        </c:ser>
        <c:ser>
          <c:idx val="13"/>
          <c:order val="13"/>
          <c:tx>
            <c:strRef>
              <c:f>Mapping!$AL$215</c:f>
              <c:strCache>
                <c:ptCount val="1"/>
              </c:strCache>
            </c:strRef>
          </c:tx>
          <c:spPr>
            <a:ln w="28575">
              <a:noFill/>
            </a:ln>
          </c:spPr>
          <c:marker>
            <c:symbol val="none"/>
          </c:marker>
          <c:dLbls>
            <c:dLblPos val="ctr"/>
            <c:showLegendKey val="0"/>
            <c:showVal val="0"/>
            <c:showCatName val="0"/>
            <c:showSerName val="1"/>
            <c:showPercent val="0"/>
            <c:showBubbleSize val="0"/>
            <c:showLeaderLines val="0"/>
          </c:dLbls>
          <c:xVal>
            <c:numRef>
              <c:f>Mapping!$AM$215</c:f>
              <c:numCache>
                <c:formatCode>_(* #,##0.00_);_(* \(#,##0.00\);_(* "-"??_);_(@_)</c:formatCode>
                <c:ptCount val="1"/>
              </c:numCache>
            </c:numRef>
          </c:xVal>
          <c:yVal>
            <c:numRef>
              <c:f>Mapping!$AN$215</c:f>
              <c:numCache>
                <c:formatCode>_(* #,##0.00_);_(* \(#,##0.00\);_(* "-"??_);_(@_)</c:formatCode>
                <c:ptCount val="1"/>
                <c:pt idx="0">
                  <c:v>0</c:v>
                </c:pt>
              </c:numCache>
            </c:numRef>
          </c:yVal>
          <c:smooth val="0"/>
        </c:ser>
        <c:ser>
          <c:idx val="14"/>
          <c:order val="14"/>
          <c:tx>
            <c:strRef>
              <c:f>Mapping!$AL$216</c:f>
              <c:strCache>
                <c:ptCount val="1"/>
              </c:strCache>
            </c:strRef>
          </c:tx>
          <c:spPr>
            <a:ln w="28575">
              <a:noFill/>
            </a:ln>
          </c:spPr>
          <c:marker>
            <c:symbol val="none"/>
          </c:marker>
          <c:dLbls>
            <c:dLblPos val="ctr"/>
            <c:showLegendKey val="0"/>
            <c:showVal val="0"/>
            <c:showCatName val="0"/>
            <c:showSerName val="1"/>
            <c:showPercent val="0"/>
            <c:showBubbleSize val="0"/>
            <c:showLeaderLines val="0"/>
          </c:dLbls>
          <c:xVal>
            <c:numRef>
              <c:f>Mapping!$AM$216</c:f>
              <c:numCache>
                <c:formatCode>_(* #,##0.00_);_(* \(#,##0.00\);_(* "-"??_);_(@_)</c:formatCode>
                <c:ptCount val="1"/>
              </c:numCache>
            </c:numRef>
          </c:xVal>
          <c:yVal>
            <c:numRef>
              <c:f>Mapping!$AN$216</c:f>
              <c:numCache>
                <c:formatCode>_(* #,##0.00_);_(* \(#,##0.00\);_(* "-"??_);_(@_)</c:formatCode>
                <c:ptCount val="1"/>
                <c:pt idx="0">
                  <c:v>0</c:v>
                </c:pt>
              </c:numCache>
            </c:numRef>
          </c:yVal>
          <c:smooth val="0"/>
        </c:ser>
        <c:ser>
          <c:idx val="15"/>
          <c:order val="15"/>
          <c:tx>
            <c:strRef>
              <c:f>Mapping!$AL$217</c:f>
              <c:strCache>
                <c:ptCount val="1"/>
              </c:strCache>
            </c:strRef>
          </c:tx>
          <c:spPr>
            <a:ln w="28575">
              <a:noFill/>
            </a:ln>
          </c:spPr>
          <c:marker>
            <c:symbol val="none"/>
          </c:marker>
          <c:dLbls>
            <c:dLblPos val="ctr"/>
            <c:showLegendKey val="0"/>
            <c:showVal val="0"/>
            <c:showCatName val="0"/>
            <c:showSerName val="1"/>
            <c:showPercent val="0"/>
            <c:showBubbleSize val="0"/>
            <c:showLeaderLines val="0"/>
          </c:dLbls>
          <c:xVal>
            <c:numRef>
              <c:f>Mapping!$AM$217</c:f>
              <c:numCache>
                <c:formatCode>_(* #,##0.00_);_(* \(#,##0.00\);_(* "-"??_);_(@_)</c:formatCode>
                <c:ptCount val="1"/>
              </c:numCache>
            </c:numRef>
          </c:xVal>
          <c:yVal>
            <c:numRef>
              <c:f>Mapping!$AN$217</c:f>
              <c:numCache>
                <c:formatCode>_(* #,##0.00_);_(* \(#,##0.00\);_(* "-"??_);_(@_)</c:formatCode>
                <c:ptCount val="1"/>
                <c:pt idx="0">
                  <c:v>0</c:v>
                </c:pt>
              </c:numCache>
            </c:numRef>
          </c:yVal>
          <c:smooth val="0"/>
        </c:ser>
        <c:ser>
          <c:idx val="16"/>
          <c:order val="16"/>
          <c:tx>
            <c:strRef>
              <c:f>Mapping!$AL$218</c:f>
              <c:strCache>
                <c:ptCount val="1"/>
              </c:strCache>
            </c:strRef>
          </c:tx>
          <c:spPr>
            <a:ln w="28575">
              <a:noFill/>
            </a:ln>
          </c:spPr>
          <c:marker>
            <c:symbol val="none"/>
          </c:marker>
          <c:dLbls>
            <c:dLblPos val="ctr"/>
            <c:showLegendKey val="0"/>
            <c:showVal val="0"/>
            <c:showCatName val="0"/>
            <c:showSerName val="1"/>
            <c:showPercent val="0"/>
            <c:showBubbleSize val="0"/>
            <c:showLeaderLines val="0"/>
          </c:dLbls>
          <c:xVal>
            <c:numRef>
              <c:f>Mapping!$AM$218</c:f>
              <c:numCache>
                <c:formatCode>_(* #,##0.00_);_(* \(#,##0.00\);_(* "-"??_);_(@_)</c:formatCode>
                <c:ptCount val="1"/>
              </c:numCache>
            </c:numRef>
          </c:xVal>
          <c:yVal>
            <c:numRef>
              <c:f>Mapping!$AN$218</c:f>
              <c:numCache>
                <c:formatCode>_(* #,##0.00_);_(* \(#,##0.00\);_(* "-"??_);_(@_)</c:formatCode>
                <c:ptCount val="1"/>
                <c:pt idx="0">
                  <c:v>0</c:v>
                </c:pt>
              </c:numCache>
            </c:numRef>
          </c:yVal>
          <c:smooth val="0"/>
        </c:ser>
        <c:ser>
          <c:idx val="17"/>
          <c:order val="17"/>
          <c:tx>
            <c:strRef>
              <c:f>Mapping!$AL$219</c:f>
              <c:strCache>
                <c:ptCount val="1"/>
              </c:strCache>
            </c:strRef>
          </c:tx>
          <c:spPr>
            <a:ln w="28575">
              <a:noFill/>
            </a:ln>
          </c:spPr>
          <c:marker>
            <c:symbol val="none"/>
          </c:marker>
          <c:dLbls>
            <c:dLblPos val="ctr"/>
            <c:showLegendKey val="0"/>
            <c:showVal val="0"/>
            <c:showCatName val="0"/>
            <c:showSerName val="1"/>
            <c:showPercent val="0"/>
            <c:showBubbleSize val="0"/>
            <c:showLeaderLines val="0"/>
          </c:dLbls>
          <c:xVal>
            <c:numRef>
              <c:f>Mapping!$AM$219</c:f>
              <c:numCache>
                <c:formatCode>_(* #,##0.00_);_(* \(#,##0.00\);_(* "-"??_);_(@_)</c:formatCode>
                <c:ptCount val="1"/>
              </c:numCache>
            </c:numRef>
          </c:xVal>
          <c:yVal>
            <c:numRef>
              <c:f>Mapping!$AN$219</c:f>
              <c:numCache>
                <c:formatCode>_(* #,##0.00_);_(* \(#,##0.00\);_(* "-"??_);_(@_)</c:formatCode>
                <c:ptCount val="1"/>
                <c:pt idx="0">
                  <c:v>0</c:v>
                </c:pt>
              </c:numCache>
            </c:numRef>
          </c:yVal>
          <c:smooth val="0"/>
        </c:ser>
        <c:ser>
          <c:idx val="18"/>
          <c:order val="18"/>
          <c:tx>
            <c:strRef>
              <c:f>Mapping!$AL$220</c:f>
              <c:strCache>
                <c:ptCount val="1"/>
              </c:strCache>
            </c:strRef>
          </c:tx>
          <c:spPr>
            <a:ln w="28575">
              <a:noFill/>
            </a:ln>
          </c:spPr>
          <c:marker>
            <c:symbol val="none"/>
          </c:marker>
          <c:dLbls>
            <c:dLblPos val="ctr"/>
            <c:showLegendKey val="0"/>
            <c:showVal val="0"/>
            <c:showCatName val="0"/>
            <c:showSerName val="1"/>
            <c:showPercent val="0"/>
            <c:showBubbleSize val="0"/>
            <c:showLeaderLines val="0"/>
          </c:dLbls>
          <c:xVal>
            <c:numRef>
              <c:f>Mapping!$AM$220</c:f>
              <c:numCache>
                <c:formatCode>_(* #,##0.00_);_(* \(#,##0.00\);_(* "-"??_);_(@_)</c:formatCode>
                <c:ptCount val="1"/>
              </c:numCache>
            </c:numRef>
          </c:xVal>
          <c:yVal>
            <c:numRef>
              <c:f>Mapping!$AN$220</c:f>
              <c:numCache>
                <c:formatCode>_(* #,##0.00_);_(* \(#,##0.00\);_(* "-"??_);_(@_)</c:formatCode>
                <c:ptCount val="1"/>
                <c:pt idx="0">
                  <c:v>0</c:v>
                </c:pt>
              </c:numCache>
            </c:numRef>
          </c:yVal>
          <c:smooth val="0"/>
        </c:ser>
        <c:ser>
          <c:idx val="19"/>
          <c:order val="19"/>
          <c:tx>
            <c:strRef>
              <c:f>Mapping!$AL$221</c:f>
              <c:strCache>
                <c:ptCount val="1"/>
              </c:strCache>
            </c:strRef>
          </c:tx>
          <c:spPr>
            <a:ln w="28575">
              <a:noFill/>
            </a:ln>
          </c:spPr>
          <c:marker>
            <c:symbol val="none"/>
          </c:marker>
          <c:dLbls>
            <c:dLblPos val="ctr"/>
            <c:showLegendKey val="0"/>
            <c:showVal val="0"/>
            <c:showCatName val="0"/>
            <c:showSerName val="1"/>
            <c:showPercent val="0"/>
            <c:showBubbleSize val="0"/>
            <c:showLeaderLines val="0"/>
          </c:dLbls>
          <c:xVal>
            <c:numRef>
              <c:f>Mapping!$AM$221</c:f>
              <c:numCache>
                <c:formatCode>_(* #,##0.00_);_(* \(#,##0.00\);_(* "-"??_);_(@_)</c:formatCode>
                <c:ptCount val="1"/>
              </c:numCache>
            </c:numRef>
          </c:xVal>
          <c:yVal>
            <c:numRef>
              <c:f>Mapping!$AN$221</c:f>
              <c:numCache>
                <c:formatCode>_(* #,##0.00_);_(* \(#,##0.00\);_(* "-"??_);_(@_)</c:formatCode>
                <c:ptCount val="1"/>
                <c:pt idx="0">
                  <c:v>0</c:v>
                </c:pt>
              </c:numCache>
            </c:numRef>
          </c:yVal>
          <c:smooth val="0"/>
        </c:ser>
        <c:ser>
          <c:idx val="20"/>
          <c:order val="20"/>
          <c:tx>
            <c:strRef>
              <c:f>Mapping!$AL$222</c:f>
              <c:strCache>
                <c:ptCount val="1"/>
              </c:strCache>
            </c:strRef>
          </c:tx>
          <c:spPr>
            <a:ln w="28575">
              <a:noFill/>
            </a:ln>
          </c:spPr>
          <c:marker>
            <c:symbol val="none"/>
          </c:marker>
          <c:dLbls>
            <c:dLblPos val="ctr"/>
            <c:showLegendKey val="0"/>
            <c:showVal val="0"/>
            <c:showCatName val="0"/>
            <c:showSerName val="1"/>
            <c:showPercent val="0"/>
            <c:showBubbleSize val="0"/>
            <c:showLeaderLines val="0"/>
          </c:dLbls>
          <c:xVal>
            <c:numRef>
              <c:f>Mapping!$AM$222</c:f>
              <c:numCache>
                <c:formatCode>_(* #,##0.00_);_(* \(#,##0.00\);_(* "-"??_);_(@_)</c:formatCode>
                <c:ptCount val="1"/>
              </c:numCache>
            </c:numRef>
          </c:xVal>
          <c:yVal>
            <c:numRef>
              <c:f>Mapping!$AN$222</c:f>
              <c:numCache>
                <c:formatCode>_(* #,##0.00_);_(* \(#,##0.00\);_(* "-"??_);_(@_)</c:formatCode>
                <c:ptCount val="1"/>
                <c:pt idx="0">
                  <c:v>0</c:v>
                </c:pt>
              </c:numCache>
            </c:numRef>
          </c:yVal>
          <c:smooth val="0"/>
        </c:ser>
        <c:ser>
          <c:idx val="21"/>
          <c:order val="21"/>
          <c:tx>
            <c:strRef>
              <c:f>Mapping!$AL$223</c:f>
              <c:strCache>
                <c:ptCount val="1"/>
              </c:strCache>
            </c:strRef>
          </c:tx>
          <c:spPr>
            <a:ln w="28575">
              <a:noFill/>
            </a:ln>
          </c:spPr>
          <c:marker>
            <c:symbol val="none"/>
          </c:marker>
          <c:dLbls>
            <c:dLblPos val="ctr"/>
            <c:showLegendKey val="0"/>
            <c:showVal val="0"/>
            <c:showCatName val="0"/>
            <c:showSerName val="1"/>
            <c:showPercent val="0"/>
            <c:showBubbleSize val="0"/>
            <c:showLeaderLines val="0"/>
          </c:dLbls>
          <c:xVal>
            <c:numRef>
              <c:f>Mapping!$AM$223</c:f>
              <c:numCache>
                <c:formatCode>_(* #,##0.00_);_(* \(#,##0.00\);_(* "-"??_);_(@_)</c:formatCode>
                <c:ptCount val="1"/>
              </c:numCache>
            </c:numRef>
          </c:xVal>
          <c:yVal>
            <c:numRef>
              <c:f>Mapping!$AN$223</c:f>
              <c:numCache>
                <c:formatCode>_(* #,##0.00_);_(* \(#,##0.00\);_(* "-"??_);_(@_)</c:formatCode>
                <c:ptCount val="1"/>
                <c:pt idx="0">
                  <c:v>0</c:v>
                </c:pt>
              </c:numCache>
            </c:numRef>
          </c:yVal>
          <c:smooth val="0"/>
        </c:ser>
        <c:ser>
          <c:idx val="22"/>
          <c:order val="22"/>
          <c:tx>
            <c:strRef>
              <c:f>Mapping!$AL$224</c:f>
              <c:strCache>
                <c:ptCount val="1"/>
              </c:strCache>
            </c:strRef>
          </c:tx>
          <c:spPr>
            <a:ln w="28575">
              <a:noFill/>
            </a:ln>
          </c:spPr>
          <c:marker>
            <c:symbol val="none"/>
          </c:marker>
          <c:dLbls>
            <c:dLblPos val="ctr"/>
            <c:showLegendKey val="0"/>
            <c:showVal val="0"/>
            <c:showCatName val="0"/>
            <c:showSerName val="1"/>
            <c:showPercent val="0"/>
            <c:showBubbleSize val="0"/>
            <c:showLeaderLines val="0"/>
          </c:dLbls>
          <c:xVal>
            <c:numRef>
              <c:f>Mapping!$AM$224</c:f>
              <c:numCache>
                <c:formatCode>_(* #,##0.00_);_(* \(#,##0.00\);_(* "-"??_);_(@_)</c:formatCode>
                <c:ptCount val="1"/>
              </c:numCache>
            </c:numRef>
          </c:xVal>
          <c:yVal>
            <c:numRef>
              <c:f>Mapping!$AN$224</c:f>
              <c:numCache>
                <c:formatCode>_(* #,##0.00_);_(* \(#,##0.00\);_(* "-"??_);_(@_)</c:formatCode>
                <c:ptCount val="1"/>
                <c:pt idx="0">
                  <c:v>0</c:v>
                </c:pt>
              </c:numCache>
            </c:numRef>
          </c:yVal>
          <c:smooth val="0"/>
        </c:ser>
        <c:ser>
          <c:idx val="23"/>
          <c:order val="23"/>
          <c:tx>
            <c:strRef>
              <c:f>Mapping!$AL$225</c:f>
              <c:strCache>
                <c:ptCount val="1"/>
              </c:strCache>
            </c:strRef>
          </c:tx>
          <c:spPr>
            <a:ln w="28575">
              <a:noFill/>
            </a:ln>
          </c:spPr>
          <c:marker>
            <c:symbol val="none"/>
          </c:marker>
          <c:dLbls>
            <c:dLblPos val="ctr"/>
            <c:showLegendKey val="0"/>
            <c:showVal val="0"/>
            <c:showCatName val="0"/>
            <c:showSerName val="1"/>
            <c:showPercent val="0"/>
            <c:showBubbleSize val="0"/>
            <c:showLeaderLines val="0"/>
          </c:dLbls>
          <c:xVal>
            <c:numRef>
              <c:f>Mapping!$AM$225</c:f>
              <c:numCache>
                <c:formatCode>_(* #,##0.00_);_(* \(#,##0.00\);_(* "-"??_);_(@_)</c:formatCode>
                <c:ptCount val="1"/>
              </c:numCache>
            </c:numRef>
          </c:xVal>
          <c:yVal>
            <c:numRef>
              <c:f>Mapping!$AN$225</c:f>
              <c:numCache>
                <c:formatCode>_(* #,##0.00_);_(* \(#,##0.00\);_(* "-"??_);_(@_)</c:formatCode>
                <c:ptCount val="1"/>
                <c:pt idx="0">
                  <c:v>0</c:v>
                </c:pt>
              </c:numCache>
            </c:numRef>
          </c:yVal>
          <c:smooth val="0"/>
        </c:ser>
        <c:dLbls>
          <c:showLegendKey val="0"/>
          <c:showVal val="1"/>
          <c:showCatName val="0"/>
          <c:showSerName val="0"/>
          <c:showPercent val="0"/>
          <c:showBubbleSize val="0"/>
        </c:dLbls>
        <c:axId val="258960384"/>
        <c:axId val="259256704"/>
      </c:scatterChart>
      <c:valAx>
        <c:axId val="258960384"/>
        <c:scaling>
          <c:orientation val="minMax"/>
        </c:scaling>
        <c:delete val="1"/>
        <c:axPos val="b"/>
        <c:numFmt formatCode="_(* #,##0.00_);_(* \(#,##0.00\);_(* &quot;-&quot;??_);_(@_)" sourceLinked="1"/>
        <c:majorTickMark val="out"/>
        <c:minorTickMark val="none"/>
        <c:tickLblPos val="nextTo"/>
        <c:crossAx val="259256704"/>
        <c:crosses val="autoZero"/>
        <c:crossBetween val="midCat"/>
      </c:valAx>
      <c:valAx>
        <c:axId val="259256704"/>
        <c:scaling>
          <c:orientation val="minMax"/>
        </c:scaling>
        <c:delete val="1"/>
        <c:axPos val="l"/>
        <c:numFmt formatCode="_(* #,##0.00_);_(* \(#,##0.00\);_(* &quot;-&quot;??_);_(@_)" sourceLinked="1"/>
        <c:majorTickMark val="out"/>
        <c:minorTickMark val="none"/>
        <c:tickLblPos val="nextTo"/>
        <c:crossAx val="258960384"/>
        <c:crosses val="autoZero"/>
        <c:crossBetween val="midCat"/>
      </c:valAx>
    </c:plotArea>
    <c:plotVisOnly val="1"/>
    <c:dispBlanksAs val="gap"/>
    <c:showDLblsOverMax val="0"/>
  </c:chart>
  <c:txPr>
    <a:bodyPr/>
    <a:lstStyle/>
    <a:p>
      <a:pPr>
        <a:defRPr sz="1200" b="1"/>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123825</xdr:colOff>
      <xdr:row>77</xdr:row>
      <xdr:rowOff>190500</xdr:rowOff>
    </xdr:from>
    <xdr:to>
      <xdr:col>8</xdr:col>
      <xdr:colOff>485775</xdr:colOff>
      <xdr:row>82</xdr:row>
      <xdr:rowOff>104775</xdr:rowOff>
    </xdr:to>
    <xdr:sp macro="" textlink="">
      <xdr:nvSpPr>
        <xdr:cNvPr id="14" name="Rounded Rectangle 13"/>
        <xdr:cNvSpPr/>
      </xdr:nvSpPr>
      <xdr:spPr>
        <a:xfrm>
          <a:off x="3857625" y="13935075"/>
          <a:ext cx="2800350" cy="9334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76200</xdr:colOff>
      <xdr:row>14</xdr:row>
      <xdr:rowOff>61913</xdr:rowOff>
    </xdr:from>
    <xdr:to>
      <xdr:col>14</xdr:col>
      <xdr:colOff>762000</xdr:colOff>
      <xdr:row>19</xdr:row>
      <xdr:rowOff>38099</xdr:rowOff>
    </xdr:to>
    <xdr:sp macro="" textlink="">
      <xdr:nvSpPr>
        <xdr:cNvPr id="3" name="Curved Up Arrow 2"/>
        <xdr:cNvSpPr/>
      </xdr:nvSpPr>
      <xdr:spPr>
        <a:xfrm rot="16200000" flipH="1">
          <a:off x="10465594" y="3083719"/>
          <a:ext cx="1204911" cy="685800"/>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3</xdr:col>
      <xdr:colOff>1208088</xdr:colOff>
      <xdr:row>10</xdr:row>
      <xdr:rowOff>9525</xdr:rowOff>
    </xdr:from>
    <xdr:to>
      <xdr:col>7</xdr:col>
      <xdr:colOff>457265</xdr:colOff>
      <xdr:row>12</xdr:row>
      <xdr:rowOff>113686</xdr:rowOff>
    </xdr:to>
    <xdr:sp macro="" textlink="">
      <xdr:nvSpPr>
        <xdr:cNvPr id="4" name="Curved Up Arrow 3"/>
        <xdr:cNvSpPr/>
      </xdr:nvSpPr>
      <xdr:spPr>
        <a:xfrm rot="10800000" flipH="1" flipV="1">
          <a:off x="2960688" y="1990725"/>
          <a:ext cx="3059177" cy="494686"/>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xdr:col>
      <xdr:colOff>153197</xdr:colOff>
      <xdr:row>15</xdr:row>
      <xdr:rowOff>97172</xdr:rowOff>
    </xdr:from>
    <xdr:to>
      <xdr:col>1</xdr:col>
      <xdr:colOff>648497</xdr:colOff>
      <xdr:row>24</xdr:row>
      <xdr:rowOff>64935</xdr:rowOff>
    </xdr:to>
    <xdr:sp macro="" textlink="">
      <xdr:nvSpPr>
        <xdr:cNvPr id="5" name="Curved Up Arrow 4"/>
        <xdr:cNvSpPr/>
      </xdr:nvSpPr>
      <xdr:spPr>
        <a:xfrm rot="15360560" flipH="1" flipV="1">
          <a:off x="64540" y="3862479"/>
          <a:ext cx="1891813" cy="495300"/>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xdr:col>
      <xdr:colOff>152400</xdr:colOff>
      <xdr:row>48</xdr:row>
      <xdr:rowOff>76201</xdr:rowOff>
    </xdr:from>
    <xdr:to>
      <xdr:col>1</xdr:col>
      <xdr:colOff>581025</xdr:colOff>
      <xdr:row>52</xdr:row>
      <xdr:rowOff>133351</xdr:rowOff>
    </xdr:to>
    <xdr:sp macro="" textlink="">
      <xdr:nvSpPr>
        <xdr:cNvPr id="17" name="Down Arrow 16"/>
        <xdr:cNvSpPr/>
      </xdr:nvSpPr>
      <xdr:spPr>
        <a:xfrm>
          <a:off x="762000" y="8315326"/>
          <a:ext cx="428625" cy="8191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152400</xdr:colOff>
      <xdr:row>56</xdr:row>
      <xdr:rowOff>9525</xdr:rowOff>
    </xdr:from>
    <xdr:to>
      <xdr:col>1</xdr:col>
      <xdr:colOff>581025</xdr:colOff>
      <xdr:row>60</xdr:row>
      <xdr:rowOff>66675</xdr:rowOff>
    </xdr:to>
    <xdr:sp macro="" textlink="">
      <xdr:nvSpPr>
        <xdr:cNvPr id="19" name="Down Arrow 18"/>
        <xdr:cNvSpPr/>
      </xdr:nvSpPr>
      <xdr:spPr>
        <a:xfrm rot="21092585">
          <a:off x="762000" y="9772650"/>
          <a:ext cx="428625" cy="8191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542925</xdr:colOff>
      <xdr:row>63</xdr:row>
      <xdr:rowOff>19050</xdr:rowOff>
    </xdr:from>
    <xdr:to>
      <xdr:col>2</xdr:col>
      <xdr:colOff>66675</xdr:colOff>
      <xdr:row>67</xdr:row>
      <xdr:rowOff>76200</xdr:rowOff>
    </xdr:to>
    <xdr:sp macro="" textlink="">
      <xdr:nvSpPr>
        <xdr:cNvPr id="20" name="Down Arrow 19"/>
        <xdr:cNvSpPr/>
      </xdr:nvSpPr>
      <xdr:spPr>
        <a:xfrm rot="19926780">
          <a:off x="1152525" y="11010900"/>
          <a:ext cx="428625" cy="8286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76200</xdr:colOff>
      <xdr:row>95</xdr:row>
      <xdr:rowOff>47624</xdr:rowOff>
    </xdr:from>
    <xdr:to>
      <xdr:col>11</xdr:col>
      <xdr:colOff>247650</xdr:colOff>
      <xdr:row>121</xdr:row>
      <xdr:rowOff>104775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4</xdr:col>
          <xdr:colOff>304800</xdr:colOff>
          <xdr:row>78</xdr:row>
          <xdr:rowOff>85725</xdr:rowOff>
        </xdr:from>
        <xdr:to>
          <xdr:col>8</xdr:col>
          <xdr:colOff>295275</xdr:colOff>
          <xdr:row>81</xdr:row>
          <xdr:rowOff>171450</xdr:rowOff>
        </xdr:to>
        <xdr:sp macro="" textlink="">
          <xdr:nvSpPr>
            <xdr:cNvPr id="1032" name="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Calibri"/>
                </a:rPr>
                <a:t>Click here to produce and go to your Perceptual Map.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28575</xdr:colOff>
          <xdr:row>108</xdr:row>
          <xdr:rowOff>123825</xdr:rowOff>
        </xdr:from>
        <xdr:to>
          <xdr:col>14</xdr:col>
          <xdr:colOff>371475</xdr:colOff>
          <xdr:row>111</xdr:row>
          <xdr:rowOff>95250</xdr:rowOff>
        </xdr:to>
        <xdr:sp macro="" textlink="">
          <xdr:nvSpPr>
            <xdr:cNvPr id="1034" name="Button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rPr>
                <a:t>Click here to</a:t>
              </a:r>
              <a:r>
                <a:rPr lang="en-AU" sz="1100" b="1" i="0" u="none" strike="noStrike" baseline="0">
                  <a:solidFill>
                    <a:srgbClr val="000000"/>
                  </a:solidFill>
                  <a:latin typeface="Calibri"/>
                </a:rPr>
                <a:t> go back</a:t>
              </a:r>
              <a:r>
                <a:rPr lang="en-AU" sz="1100" b="0" i="0" u="none" strike="noStrike" baseline="0">
                  <a:solidFill>
                    <a:srgbClr val="000000"/>
                  </a:solidFill>
                  <a:latin typeface="Calibri"/>
                </a:rPr>
                <a:t> to your data</a:t>
              </a:r>
            </a:p>
          </xdr:txBody>
        </xdr:sp>
        <xdr:clientData fPrintsWithSheet="0"/>
      </xdr:twoCellAnchor>
    </mc:Choice>
    <mc:Fallback/>
  </mc:AlternateContent>
  <xdr:twoCellAnchor editAs="oneCell">
    <xdr:from>
      <xdr:col>3</xdr:col>
      <xdr:colOff>190500</xdr:colOff>
      <xdr:row>48</xdr:row>
      <xdr:rowOff>85725</xdr:rowOff>
    </xdr:from>
    <xdr:to>
      <xdr:col>3</xdr:col>
      <xdr:colOff>1400175</xdr:colOff>
      <xdr:row>60</xdr:row>
      <xdr:rowOff>133349</xdr:rowOff>
    </xdr:to>
    <xdr:pic>
      <xdr:nvPicPr>
        <xdr:cNvPr id="26" name="Picture 2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3100" y="8220075"/>
          <a:ext cx="1209675" cy="2343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1543050</xdr:colOff>
      <xdr:row>50</xdr:row>
      <xdr:rowOff>9525</xdr:rowOff>
    </xdr:from>
    <xdr:to>
      <xdr:col>5</xdr:col>
      <xdr:colOff>485775</xdr:colOff>
      <xdr:row>62</xdr:row>
      <xdr:rowOff>275</xdr:rowOff>
    </xdr:to>
    <xdr:pic>
      <xdr:nvPicPr>
        <xdr:cNvPr id="27" name="Picture 2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95650" y="8534400"/>
          <a:ext cx="1495425" cy="228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228600</xdr:colOff>
      <xdr:row>48</xdr:row>
      <xdr:rowOff>109303</xdr:rowOff>
    </xdr:from>
    <xdr:to>
      <xdr:col>9</xdr:col>
      <xdr:colOff>34023</xdr:colOff>
      <xdr:row>60</xdr:row>
      <xdr:rowOff>19050</xdr:rowOff>
    </xdr:to>
    <xdr:pic>
      <xdr:nvPicPr>
        <xdr:cNvPr id="28" name="Picture 2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72000" y="8253178"/>
          <a:ext cx="2758173" cy="2205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104775</xdr:colOff>
      <xdr:row>49</xdr:row>
      <xdr:rowOff>0</xdr:rowOff>
    </xdr:from>
    <xdr:to>
      <xdr:col>12</xdr:col>
      <xdr:colOff>389000</xdr:colOff>
      <xdr:row>60</xdr:row>
      <xdr:rowOff>19050</xdr:rowOff>
    </xdr:to>
    <xdr:pic>
      <xdr:nvPicPr>
        <xdr:cNvPr id="30" name="Picture 2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496175" y="8324850"/>
          <a:ext cx="1674875" cy="2124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885825</xdr:colOff>
      <xdr:row>71</xdr:row>
      <xdr:rowOff>95250</xdr:rowOff>
    </xdr:from>
    <xdr:to>
      <xdr:col>14</xdr:col>
      <xdr:colOff>723900</xdr:colOff>
      <xdr:row>75</xdr:row>
      <xdr:rowOff>185786</xdr:rowOff>
    </xdr:to>
    <xdr:pic>
      <xdr:nvPicPr>
        <xdr:cNvPr id="32" name="Picture 3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5425" y="12706350"/>
          <a:ext cx="10048875" cy="852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193405</xdr:colOff>
      <xdr:row>68</xdr:row>
      <xdr:rowOff>128294</xdr:rowOff>
    </xdr:from>
    <xdr:to>
      <xdr:col>2</xdr:col>
      <xdr:colOff>136255</xdr:colOff>
      <xdr:row>79</xdr:row>
      <xdr:rowOff>176286</xdr:rowOff>
    </xdr:to>
    <xdr:sp macro="" textlink="">
      <xdr:nvSpPr>
        <xdr:cNvPr id="6" name="Curved Up Arrow 5"/>
        <xdr:cNvSpPr/>
      </xdr:nvSpPr>
      <xdr:spPr>
        <a:xfrm rot="5136658">
          <a:off x="88447" y="12806252"/>
          <a:ext cx="2276842" cy="847725"/>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3</xdr:col>
      <xdr:colOff>828675</xdr:colOff>
      <xdr:row>81</xdr:row>
      <xdr:rowOff>19050</xdr:rowOff>
    </xdr:from>
    <xdr:to>
      <xdr:col>3</xdr:col>
      <xdr:colOff>1333500</xdr:colOff>
      <xdr:row>92</xdr:row>
      <xdr:rowOff>180975</xdr:rowOff>
    </xdr:to>
    <xdr:sp macro="" textlink="">
      <xdr:nvSpPr>
        <xdr:cNvPr id="7" name="Down Arrow 6"/>
        <xdr:cNvSpPr/>
      </xdr:nvSpPr>
      <xdr:spPr>
        <a:xfrm>
          <a:off x="2581275" y="14592300"/>
          <a:ext cx="504825" cy="2314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446318</xdr:colOff>
      <xdr:row>44</xdr:row>
      <xdr:rowOff>56109</xdr:rowOff>
    </xdr:from>
    <xdr:to>
      <xdr:col>14</xdr:col>
      <xdr:colOff>493566</xdr:colOff>
      <xdr:row>46</xdr:row>
      <xdr:rowOff>8484</xdr:rowOff>
    </xdr:to>
    <xdr:sp macro="" textlink="">
      <xdr:nvSpPr>
        <xdr:cNvPr id="29" name="Right Arrow 28"/>
        <xdr:cNvSpPr/>
      </xdr:nvSpPr>
      <xdr:spPr>
        <a:xfrm rot="2428664">
          <a:off x="9056918" y="7314159"/>
          <a:ext cx="1266448" cy="390525"/>
        </a:xfrm>
        <a:prstGeom prst="rightArrow">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1530594</xdr:colOff>
      <xdr:row>39</xdr:row>
      <xdr:rowOff>12457</xdr:rowOff>
    </xdr:from>
    <xdr:to>
      <xdr:col>7</xdr:col>
      <xdr:colOff>304800</xdr:colOff>
      <xdr:row>41</xdr:row>
      <xdr:rowOff>31507</xdr:rowOff>
    </xdr:to>
    <xdr:sp macro="" textlink="">
      <xdr:nvSpPr>
        <xdr:cNvPr id="31" name="Curved Up Arrow 30"/>
        <xdr:cNvSpPr/>
      </xdr:nvSpPr>
      <xdr:spPr>
        <a:xfrm rot="10800000" flipH="1" flipV="1">
          <a:off x="3283194" y="7832482"/>
          <a:ext cx="2584206" cy="495300"/>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0.02645</cdr:x>
      <cdr:y>0.00969</cdr:y>
    </cdr:from>
    <cdr:to>
      <cdr:x>0.96977</cdr:x>
      <cdr:y>0.07364</cdr:y>
    </cdr:to>
    <cdr:sp macro="" textlink="Mapping!$E$10">
      <cdr:nvSpPr>
        <cdr:cNvPr id="2" name="Rectangle 1"/>
        <cdr:cNvSpPr/>
      </cdr:nvSpPr>
      <cdr:spPr>
        <a:xfrm xmlns:a="http://schemas.openxmlformats.org/drawingml/2006/main">
          <a:off x="200025" y="47626"/>
          <a:ext cx="7134225" cy="31432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fld id="{9F8BE615-4CAC-4323-8D8D-446A3DDB51B7}" type="TxLink">
            <a:rPr lang="en-US" sz="1400" b="1" i="0" u="none" strike="noStrike">
              <a:solidFill>
                <a:srgbClr val="000000"/>
              </a:solidFill>
              <a:latin typeface="Calibri"/>
            </a:rPr>
            <a:pPr algn="ctr"/>
            <a:t>Soft Drink Year 1</a:t>
          </a:fld>
          <a:endParaRPr lang="en-US" b="1" i="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erceptualmaps.com/" TargetMode="External"/><Relationship Id="rId1" Type="http://schemas.openxmlformats.org/officeDocument/2006/relationships/hyperlink" Target="../../../../AppData/Local/www.perceptualmaps.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DD277"/>
  <sheetViews>
    <sheetView showGridLines="0" tabSelected="1" zoomScale="112" zoomScaleNormal="112" workbookViewId="0">
      <selection activeCell="A96" sqref="A96"/>
    </sheetView>
  </sheetViews>
  <sheetFormatPr defaultRowHeight="15" x14ac:dyDescent="0.25"/>
  <cols>
    <col min="1" max="1" width="5.28515625" style="129" customWidth="1"/>
    <col min="2" max="2" width="13.5703125" style="129" customWidth="1"/>
    <col min="3" max="3" width="3.5703125" style="129" customWidth="1"/>
    <col min="4" max="4" width="29.7109375" style="129" customWidth="1"/>
    <col min="5" max="5" width="8.5703125" style="129" customWidth="1"/>
    <col min="6" max="7" width="11.7109375" style="129" customWidth="1"/>
    <col min="8" max="8" width="9.140625" style="129"/>
    <col min="9" max="10" width="11.7109375" style="129" customWidth="1"/>
    <col min="11" max="11" width="9.140625" style="129"/>
    <col min="12" max="13" width="11.7109375" style="129" customWidth="1"/>
    <col min="14" max="14" width="9.140625" style="129"/>
    <col min="15" max="16" width="11.7109375" style="129" customWidth="1"/>
    <col min="17" max="22" width="9.140625" style="129"/>
    <col min="23" max="23" width="9.140625" style="2"/>
    <col min="24" max="33" width="9.140625" style="2" customWidth="1"/>
    <col min="34" max="34" width="12.28515625" style="2" customWidth="1"/>
    <col min="35" max="36" width="9.140625" style="2" customWidth="1"/>
    <col min="37" max="38" width="10.5703125" style="2" bestFit="1" customWidth="1"/>
    <col min="39" max="41" width="9.5703125" style="2" bestFit="1" customWidth="1"/>
    <col min="42" max="60" width="9.140625" style="2" customWidth="1"/>
    <col min="61" max="100" width="9.140625" style="3" customWidth="1"/>
    <col min="101" max="107" width="9.140625" style="3"/>
    <col min="108" max="16384" width="9.140625" style="129"/>
  </cols>
  <sheetData>
    <row r="1" spans="2:108" ht="15.75" thickBot="1" x14ac:dyDescent="0.3"/>
    <row r="2" spans="2:108" ht="29.25" thickBot="1" x14ac:dyDescent="0.5">
      <c r="B2" s="211" t="s">
        <v>67</v>
      </c>
      <c r="C2" s="212"/>
      <c r="D2" s="212"/>
      <c r="E2" s="212"/>
      <c r="F2" s="212"/>
      <c r="G2" s="212"/>
      <c r="H2" s="212"/>
      <c r="I2" s="212"/>
      <c r="J2" s="212"/>
      <c r="K2" s="212"/>
      <c r="L2" s="212"/>
      <c r="M2" s="212"/>
      <c r="N2" s="212"/>
      <c r="O2" s="212"/>
      <c r="P2" s="213"/>
      <c r="V2" s="98"/>
      <c r="W2" s="99"/>
      <c r="X2" s="99"/>
      <c r="Y2" s="99"/>
      <c r="Z2" s="99"/>
      <c r="AA2" s="99"/>
      <c r="AB2" s="99"/>
      <c r="AC2" s="99"/>
      <c r="AD2" s="99"/>
      <c r="AE2" s="99"/>
      <c r="AF2" s="99"/>
      <c r="AG2" s="99"/>
      <c r="AH2" s="99"/>
      <c r="AI2" s="99"/>
      <c r="AJ2" s="100"/>
      <c r="AK2" s="99"/>
      <c r="AL2" s="99"/>
      <c r="AM2" s="99"/>
      <c r="AN2" s="99"/>
      <c r="AO2" s="99"/>
      <c r="AP2" s="99"/>
      <c r="AQ2" s="99"/>
      <c r="AR2" s="99"/>
      <c r="AS2" s="99"/>
    </row>
    <row r="3" spans="2:108" x14ac:dyDescent="0.25">
      <c r="B3" s="214" t="s">
        <v>66</v>
      </c>
      <c r="C3" s="215"/>
      <c r="D3" s="215"/>
      <c r="E3" s="215"/>
      <c r="F3" s="215"/>
      <c r="G3" s="215"/>
      <c r="H3" s="215"/>
      <c r="I3" s="215"/>
      <c r="J3" s="215"/>
      <c r="K3" s="215"/>
      <c r="L3" s="215"/>
      <c r="M3" s="215"/>
      <c r="N3" s="215"/>
      <c r="O3" s="215"/>
      <c r="P3" s="216"/>
      <c r="V3" s="98"/>
      <c r="W3" s="99"/>
      <c r="X3" s="99"/>
      <c r="Y3" s="99"/>
      <c r="Z3" s="126" t="str">
        <f t="shared" ref="Z3:Z13" si="0">IF(D$18&lt;&gt;"",D$18,"")</f>
        <v>Coke</v>
      </c>
      <c r="AA3" s="126" t="str">
        <f t="shared" ref="AA3:AA13" si="1">IF(D19&lt;&gt;"",D19,"")</f>
        <v>Pepsi</v>
      </c>
      <c r="AB3" s="99">
        <f>IF(Z3&lt;&gt;"",1,0)</f>
        <v>1</v>
      </c>
      <c r="AC3" s="99">
        <f>IF(AA3&lt;&gt;"",1,0)</f>
        <v>1</v>
      </c>
      <c r="AD3" s="99">
        <f>+AC3+AB3</f>
        <v>2</v>
      </c>
      <c r="AE3" s="126" t="str">
        <f t="shared" ref="AE3:AE10" si="2">IF(D$20&lt;&gt;"",D$20,"")</f>
        <v>Sprite</v>
      </c>
      <c r="AF3" s="126" t="str">
        <f t="shared" ref="AF3:AF10" si="3">IF(D22&lt;&gt;"",D22,"")</f>
        <v>Pepsi Max</v>
      </c>
      <c r="AG3" s="99">
        <f>IF(AE3&lt;&gt;"",1,0)</f>
        <v>1</v>
      </c>
      <c r="AH3" s="99">
        <f>IF(AF3&lt;&gt;"",1,0)</f>
        <v>1</v>
      </c>
      <c r="AI3" s="99">
        <f>+AH3+AG3</f>
        <v>2</v>
      </c>
      <c r="AJ3" s="126" t="str">
        <f>IF(D$22&lt;&gt;"",D$22,"")</f>
        <v>Pepsi Max</v>
      </c>
      <c r="AK3" s="126" t="str">
        <f>IF(D29&lt;&gt;"",D29,"")</f>
        <v/>
      </c>
      <c r="AL3" s="99">
        <f>IF(AJ3&lt;&gt;"",1,0)</f>
        <v>1</v>
      </c>
      <c r="AM3" s="99">
        <f>IF(AK3&lt;&gt;"",1,0)</f>
        <v>0</v>
      </c>
      <c r="AN3" s="99">
        <f>+AM3+AL3</f>
        <v>1</v>
      </c>
      <c r="AO3" s="99"/>
      <c r="AP3" s="99"/>
      <c r="AQ3" s="99"/>
      <c r="AR3" s="99"/>
      <c r="AS3" s="99"/>
    </row>
    <row r="4" spans="2:108" ht="15.75" thickBot="1" x14ac:dyDescent="0.3">
      <c r="B4" s="149" t="s">
        <v>65</v>
      </c>
      <c r="C4" s="150"/>
      <c r="D4" s="150"/>
      <c r="E4" s="150"/>
      <c r="F4" s="150"/>
      <c r="G4" s="150"/>
      <c r="H4" s="150"/>
      <c r="I4" s="150"/>
      <c r="J4" s="150"/>
      <c r="K4" s="150"/>
      <c r="L4" s="150"/>
      <c r="M4" s="150"/>
      <c r="N4" s="150"/>
      <c r="O4" s="150"/>
      <c r="P4" s="151"/>
      <c r="V4" s="98"/>
      <c r="W4" s="99"/>
      <c r="X4" s="99"/>
      <c r="Y4" s="99"/>
      <c r="Z4" s="126" t="str">
        <f t="shared" si="0"/>
        <v>Coke</v>
      </c>
      <c r="AA4" s="126" t="str">
        <f t="shared" si="1"/>
        <v>Sprite</v>
      </c>
      <c r="AB4" s="99">
        <f t="shared" ref="AB4:AB24" si="4">IF(Z4&lt;&gt;"",1,0)</f>
        <v>1</v>
      </c>
      <c r="AC4" s="99">
        <f t="shared" ref="AC4:AC24" si="5">IF(AA4&lt;&gt;"",1,0)</f>
        <v>1</v>
      </c>
      <c r="AD4" s="99">
        <f t="shared" ref="AD4:AD24" si="6">+AC4+AB4</f>
        <v>2</v>
      </c>
      <c r="AE4" s="126" t="str">
        <f t="shared" si="2"/>
        <v>Sprite</v>
      </c>
      <c r="AF4" s="126" t="str">
        <f t="shared" si="3"/>
        <v>PM2</v>
      </c>
      <c r="AG4" s="99">
        <f t="shared" ref="AG4:AG24" si="7">IF(AE4&lt;&gt;"",1,0)</f>
        <v>1</v>
      </c>
      <c r="AH4" s="99">
        <f t="shared" ref="AH4:AH24" si="8">IF(AF4&lt;&gt;"",1,0)</f>
        <v>1</v>
      </c>
      <c r="AI4" s="99">
        <f t="shared" ref="AI4:AI24" si="9">+AH4+AG4</f>
        <v>2</v>
      </c>
      <c r="AJ4" s="126" t="str">
        <f t="shared" ref="AJ4:AJ9" si="10">IF(D$23&lt;&gt;"",D$23,"")</f>
        <v>PM2</v>
      </c>
      <c r="AK4" s="126" t="str">
        <f t="shared" ref="AK4:AK9" si="11">IF(D24&lt;&gt;"",D24,"")</f>
        <v/>
      </c>
      <c r="AL4" s="99">
        <f t="shared" ref="AL4:AL24" si="12">IF(AJ4&lt;&gt;"",1,0)</f>
        <v>1</v>
      </c>
      <c r="AM4" s="99">
        <f t="shared" ref="AM4:AM24" si="13">IF(AK4&lt;&gt;"",1,0)</f>
        <v>0</v>
      </c>
      <c r="AN4" s="99">
        <f t="shared" ref="AN4:AN24" si="14">+AM4+AL4</f>
        <v>1</v>
      </c>
      <c r="AO4" s="99"/>
      <c r="AP4" s="99"/>
      <c r="AQ4" s="99"/>
      <c r="AR4" s="99"/>
      <c r="AS4" s="99"/>
    </row>
    <row r="5" spans="2:108" x14ac:dyDescent="0.25">
      <c r="B5" s="220" t="s">
        <v>44</v>
      </c>
      <c r="C5" s="221"/>
      <c r="D5" s="221"/>
      <c r="E5" s="221"/>
      <c r="F5" s="221"/>
      <c r="G5" s="221"/>
      <c r="H5" s="221"/>
      <c r="I5" s="221"/>
      <c r="J5" s="221"/>
      <c r="K5" s="221"/>
      <c r="L5" s="221"/>
      <c r="M5" s="221"/>
      <c r="N5" s="221"/>
      <c r="O5" s="221"/>
      <c r="P5" s="222"/>
      <c r="V5" s="98"/>
      <c r="W5" s="99"/>
      <c r="X5" s="99"/>
      <c r="Y5" s="99"/>
      <c r="Z5" s="126" t="str">
        <f t="shared" si="0"/>
        <v>Coke</v>
      </c>
      <c r="AA5" s="126" t="str">
        <f t="shared" si="1"/>
        <v>Diet Coke</v>
      </c>
      <c r="AB5" s="99">
        <f t="shared" si="4"/>
        <v>1</v>
      </c>
      <c r="AC5" s="99">
        <f t="shared" si="5"/>
        <v>1</v>
      </c>
      <c r="AD5" s="99">
        <f t="shared" si="6"/>
        <v>2</v>
      </c>
      <c r="AE5" s="126" t="str">
        <f t="shared" si="2"/>
        <v>Sprite</v>
      </c>
      <c r="AF5" s="126" t="str">
        <f t="shared" si="3"/>
        <v/>
      </c>
      <c r="AG5" s="99">
        <f t="shared" si="7"/>
        <v>1</v>
      </c>
      <c r="AH5" s="99">
        <f t="shared" si="8"/>
        <v>0</v>
      </c>
      <c r="AI5" s="99">
        <f t="shared" si="9"/>
        <v>1</v>
      </c>
      <c r="AJ5" s="126" t="str">
        <f t="shared" si="10"/>
        <v>PM2</v>
      </c>
      <c r="AK5" s="126" t="str">
        <f t="shared" si="11"/>
        <v/>
      </c>
      <c r="AL5" s="99">
        <f t="shared" si="12"/>
        <v>1</v>
      </c>
      <c r="AM5" s="99">
        <f t="shared" si="13"/>
        <v>0</v>
      </c>
      <c r="AN5" s="99">
        <f t="shared" si="14"/>
        <v>1</v>
      </c>
      <c r="AO5" s="99"/>
      <c r="AP5" s="99"/>
      <c r="AQ5" s="99"/>
      <c r="AR5" s="99"/>
      <c r="AS5" s="99"/>
    </row>
    <row r="6" spans="2:108" ht="15.75" thickBot="1" x14ac:dyDescent="0.3">
      <c r="B6" s="217" t="s">
        <v>45</v>
      </c>
      <c r="C6" s="218"/>
      <c r="D6" s="218"/>
      <c r="E6" s="218"/>
      <c r="F6" s="218"/>
      <c r="G6" s="218"/>
      <c r="H6" s="218"/>
      <c r="I6" s="218"/>
      <c r="J6" s="218"/>
      <c r="K6" s="218"/>
      <c r="L6" s="218"/>
      <c r="M6" s="218"/>
      <c r="N6" s="218"/>
      <c r="O6" s="218"/>
      <c r="P6" s="219"/>
      <c r="V6" s="98"/>
      <c r="W6" s="99"/>
      <c r="X6" s="99"/>
      <c r="Y6" s="99"/>
      <c r="Z6" s="126" t="str">
        <f t="shared" si="0"/>
        <v>Coke</v>
      </c>
      <c r="AA6" s="126" t="str">
        <f t="shared" si="1"/>
        <v>Pepsi Max</v>
      </c>
      <c r="AB6" s="99">
        <f t="shared" si="4"/>
        <v>1</v>
      </c>
      <c r="AC6" s="99">
        <f t="shared" si="5"/>
        <v>1</v>
      </c>
      <c r="AD6" s="99">
        <f t="shared" si="6"/>
        <v>2</v>
      </c>
      <c r="AE6" s="126" t="str">
        <f t="shared" si="2"/>
        <v>Sprite</v>
      </c>
      <c r="AF6" s="126" t="str">
        <f t="shared" si="3"/>
        <v/>
      </c>
      <c r="AG6" s="99">
        <f t="shared" si="7"/>
        <v>1</v>
      </c>
      <c r="AH6" s="99">
        <f t="shared" si="8"/>
        <v>0</v>
      </c>
      <c r="AI6" s="99">
        <f t="shared" si="9"/>
        <v>1</v>
      </c>
      <c r="AJ6" s="126" t="str">
        <f t="shared" si="10"/>
        <v>PM2</v>
      </c>
      <c r="AK6" s="126" t="str">
        <f t="shared" si="11"/>
        <v/>
      </c>
      <c r="AL6" s="99">
        <f t="shared" si="12"/>
        <v>1</v>
      </c>
      <c r="AM6" s="99">
        <f t="shared" si="13"/>
        <v>0</v>
      </c>
      <c r="AN6" s="99">
        <f t="shared" si="14"/>
        <v>1</v>
      </c>
      <c r="AO6" s="99"/>
      <c r="AP6" s="99"/>
      <c r="AQ6" s="99"/>
      <c r="AR6" s="99"/>
      <c r="AS6" s="99"/>
    </row>
    <row r="7" spans="2:108" ht="15.75" thickBot="1" x14ac:dyDescent="0.3">
      <c r="B7" s="88"/>
      <c r="C7" s="192" t="s">
        <v>6</v>
      </c>
      <c r="D7" s="192"/>
      <c r="E7" s="192"/>
      <c r="F7" s="192"/>
      <c r="G7" s="154" t="s">
        <v>7</v>
      </c>
      <c r="H7" s="154"/>
      <c r="I7" s="154"/>
      <c r="J7" s="154"/>
      <c r="K7" s="89" t="s">
        <v>24</v>
      </c>
      <c r="L7" s="89"/>
      <c r="M7" s="89"/>
      <c r="N7" s="89"/>
      <c r="O7" s="90"/>
      <c r="P7" s="91"/>
      <c r="V7" s="98"/>
      <c r="W7" s="99"/>
      <c r="X7" s="99"/>
      <c r="Y7" s="99"/>
      <c r="Z7" s="126" t="str">
        <f t="shared" si="0"/>
        <v>Coke</v>
      </c>
      <c r="AA7" s="126" t="str">
        <f t="shared" si="1"/>
        <v>PM2</v>
      </c>
      <c r="AB7" s="99">
        <f t="shared" si="4"/>
        <v>1</v>
      </c>
      <c r="AC7" s="99">
        <f t="shared" si="5"/>
        <v>1</v>
      </c>
      <c r="AD7" s="99">
        <f t="shared" si="6"/>
        <v>2</v>
      </c>
      <c r="AE7" s="126" t="str">
        <f t="shared" si="2"/>
        <v>Sprite</v>
      </c>
      <c r="AF7" s="126" t="str">
        <f t="shared" si="3"/>
        <v/>
      </c>
      <c r="AG7" s="99">
        <f t="shared" si="7"/>
        <v>1</v>
      </c>
      <c r="AH7" s="99">
        <f t="shared" si="8"/>
        <v>0</v>
      </c>
      <c r="AI7" s="99">
        <f t="shared" si="9"/>
        <v>1</v>
      </c>
      <c r="AJ7" s="126" t="str">
        <f t="shared" si="10"/>
        <v>PM2</v>
      </c>
      <c r="AK7" s="126" t="str">
        <f t="shared" si="11"/>
        <v/>
      </c>
      <c r="AL7" s="99">
        <f t="shared" si="12"/>
        <v>1</v>
      </c>
      <c r="AM7" s="99">
        <f t="shared" si="13"/>
        <v>0</v>
      </c>
      <c r="AN7" s="99">
        <f t="shared" si="14"/>
        <v>1</v>
      </c>
      <c r="AO7" s="99"/>
      <c r="AP7" s="99"/>
      <c r="AQ7" s="99"/>
      <c r="AR7" s="99"/>
      <c r="AS7" s="99"/>
    </row>
    <row r="8" spans="2:108" x14ac:dyDescent="0.25">
      <c r="B8" s="2" t="s">
        <v>43</v>
      </c>
      <c r="C8" s="5"/>
      <c r="D8" s="5"/>
      <c r="E8" s="5"/>
      <c r="F8" s="5"/>
      <c r="G8" s="6"/>
      <c r="H8" s="6"/>
      <c r="I8" s="6"/>
      <c r="J8" s="6"/>
      <c r="K8" s="7"/>
      <c r="L8" s="7"/>
      <c r="M8" s="7"/>
      <c r="N8" s="7"/>
      <c r="O8" s="7"/>
      <c r="P8" s="7"/>
      <c r="V8" s="98"/>
      <c r="W8" s="99"/>
      <c r="X8" s="124"/>
      <c r="Y8" s="99"/>
      <c r="Z8" s="126" t="str">
        <f t="shared" si="0"/>
        <v>Coke</v>
      </c>
      <c r="AA8" s="126" t="str">
        <f t="shared" si="1"/>
        <v/>
      </c>
      <c r="AB8" s="99">
        <f t="shared" si="4"/>
        <v>1</v>
      </c>
      <c r="AC8" s="99">
        <f t="shared" si="5"/>
        <v>0</v>
      </c>
      <c r="AD8" s="99">
        <f t="shared" si="6"/>
        <v>1</v>
      </c>
      <c r="AE8" s="126" t="str">
        <f t="shared" si="2"/>
        <v>Sprite</v>
      </c>
      <c r="AF8" s="126" t="str">
        <f t="shared" si="3"/>
        <v/>
      </c>
      <c r="AG8" s="99">
        <f t="shared" si="7"/>
        <v>1</v>
      </c>
      <c r="AH8" s="99">
        <f t="shared" si="8"/>
        <v>0</v>
      </c>
      <c r="AI8" s="99">
        <f t="shared" si="9"/>
        <v>1</v>
      </c>
      <c r="AJ8" s="126" t="str">
        <f t="shared" si="10"/>
        <v>PM2</v>
      </c>
      <c r="AK8" s="126" t="str">
        <f t="shared" si="11"/>
        <v/>
      </c>
      <c r="AL8" s="99">
        <f t="shared" si="12"/>
        <v>1</v>
      </c>
      <c r="AM8" s="99">
        <f t="shared" si="13"/>
        <v>0</v>
      </c>
      <c r="AN8" s="99">
        <f t="shared" si="14"/>
        <v>1</v>
      </c>
      <c r="AO8" s="99"/>
      <c r="AP8" s="99"/>
      <c r="AQ8" s="99"/>
      <c r="AR8" s="99"/>
      <c r="AS8" s="99"/>
    </row>
    <row r="9" spans="2:108" ht="15.75" thickBot="1" x14ac:dyDescent="0.3">
      <c r="V9" s="98"/>
      <c r="W9" s="99"/>
      <c r="X9" s="99"/>
      <c r="Y9" s="99"/>
      <c r="Z9" s="126" t="str">
        <f t="shared" si="0"/>
        <v>Coke</v>
      </c>
      <c r="AA9" s="126" t="str">
        <f t="shared" si="1"/>
        <v/>
      </c>
      <c r="AB9" s="99">
        <f t="shared" si="4"/>
        <v>1</v>
      </c>
      <c r="AC9" s="99">
        <f t="shared" si="5"/>
        <v>0</v>
      </c>
      <c r="AD9" s="99">
        <f t="shared" si="6"/>
        <v>1</v>
      </c>
      <c r="AE9" s="126" t="str">
        <f t="shared" si="2"/>
        <v>Sprite</v>
      </c>
      <c r="AF9" s="126" t="str">
        <f t="shared" si="3"/>
        <v/>
      </c>
      <c r="AG9" s="99">
        <f t="shared" si="7"/>
        <v>1</v>
      </c>
      <c r="AH9" s="99">
        <f t="shared" si="8"/>
        <v>0</v>
      </c>
      <c r="AI9" s="99">
        <f t="shared" si="9"/>
        <v>1</v>
      </c>
      <c r="AJ9" s="126" t="str">
        <f t="shared" si="10"/>
        <v>PM2</v>
      </c>
      <c r="AK9" s="126" t="str">
        <f t="shared" si="11"/>
        <v/>
      </c>
      <c r="AL9" s="99">
        <f t="shared" si="12"/>
        <v>1</v>
      </c>
      <c r="AM9" s="99">
        <f t="shared" si="13"/>
        <v>0</v>
      </c>
      <c r="AN9" s="99">
        <f t="shared" si="14"/>
        <v>1</v>
      </c>
      <c r="AO9" s="99"/>
      <c r="AP9" s="99"/>
      <c r="AQ9" s="99"/>
      <c r="AR9" s="99"/>
      <c r="AS9" s="99"/>
    </row>
    <row r="10" spans="2:108" ht="19.5" thickBot="1" x14ac:dyDescent="0.35">
      <c r="B10" s="8" t="s">
        <v>2</v>
      </c>
      <c r="C10" s="178" t="s">
        <v>4</v>
      </c>
      <c r="D10" s="179"/>
      <c r="E10" s="223" t="s">
        <v>69</v>
      </c>
      <c r="F10" s="224"/>
      <c r="G10" s="224"/>
      <c r="H10" s="224"/>
      <c r="I10" s="224"/>
      <c r="J10" s="224"/>
      <c r="K10" s="224"/>
      <c r="L10" s="224"/>
      <c r="M10" s="224"/>
      <c r="N10" s="224"/>
      <c r="O10" s="224"/>
      <c r="P10" s="225"/>
      <c r="V10" s="98"/>
      <c r="W10" s="99"/>
      <c r="X10" s="99"/>
      <c r="Y10" s="99"/>
      <c r="Z10" s="126" t="str">
        <f t="shared" si="0"/>
        <v>Coke</v>
      </c>
      <c r="AA10" s="126" t="str">
        <f t="shared" si="1"/>
        <v/>
      </c>
      <c r="AB10" s="99">
        <f t="shared" si="4"/>
        <v>1</v>
      </c>
      <c r="AC10" s="99">
        <f t="shared" si="5"/>
        <v>0</v>
      </c>
      <c r="AD10" s="99">
        <f t="shared" si="6"/>
        <v>1</v>
      </c>
      <c r="AE10" s="126" t="str">
        <f t="shared" si="2"/>
        <v>Sprite</v>
      </c>
      <c r="AF10" s="126" t="str">
        <f t="shared" si="3"/>
        <v/>
      </c>
      <c r="AG10" s="99">
        <f t="shared" si="7"/>
        <v>1</v>
      </c>
      <c r="AH10" s="99">
        <f t="shared" si="8"/>
        <v>0</v>
      </c>
      <c r="AI10" s="99">
        <f t="shared" si="9"/>
        <v>1</v>
      </c>
      <c r="AJ10" s="126" t="str">
        <f>IF(D$24&lt;&gt;"",D$24,"")</f>
        <v/>
      </c>
      <c r="AK10" s="126" t="str">
        <f>IF(D25&lt;&gt;"",D25,"")</f>
        <v/>
      </c>
      <c r="AL10" s="99">
        <f t="shared" si="12"/>
        <v>0</v>
      </c>
      <c r="AM10" s="99">
        <f t="shared" si="13"/>
        <v>0</v>
      </c>
      <c r="AN10" s="99">
        <f t="shared" si="14"/>
        <v>0</v>
      </c>
      <c r="AO10" s="99"/>
      <c r="AP10" s="99"/>
      <c r="AQ10" s="99"/>
      <c r="AR10" s="99"/>
      <c r="AS10" s="99"/>
    </row>
    <row r="11" spans="2:108" ht="15.75" thickBot="1" x14ac:dyDescent="0.3">
      <c r="E11" s="187" t="s">
        <v>5</v>
      </c>
      <c r="F11" s="188"/>
      <c r="G11" s="188"/>
      <c r="H11" s="188"/>
      <c r="I11" s="188"/>
      <c r="J11" s="188"/>
      <c r="K11" s="188"/>
      <c r="L11" s="188"/>
      <c r="M11" s="188"/>
      <c r="N11" s="188"/>
      <c r="O11" s="188"/>
      <c r="P11" s="189"/>
      <c r="V11" s="98"/>
      <c r="W11" s="99"/>
      <c r="X11" s="99"/>
      <c r="Y11" s="99"/>
      <c r="Z11" s="126" t="str">
        <f t="shared" si="0"/>
        <v>Coke</v>
      </c>
      <c r="AA11" s="126" t="str">
        <f t="shared" si="1"/>
        <v/>
      </c>
      <c r="AB11" s="99">
        <f t="shared" si="4"/>
        <v>1</v>
      </c>
      <c r="AC11" s="99">
        <f t="shared" si="5"/>
        <v>0</v>
      </c>
      <c r="AD11" s="99">
        <f t="shared" si="6"/>
        <v>1</v>
      </c>
      <c r="AE11" s="126" t="str">
        <f t="shared" ref="AE11:AE18" si="15">IF(D$21&lt;&gt;"",D$21,"")</f>
        <v>Diet Coke</v>
      </c>
      <c r="AF11" s="126" t="str">
        <f t="shared" ref="AF11:AF18" si="16">IF(D22&lt;&gt;"",D22,"")</f>
        <v>Pepsi Max</v>
      </c>
      <c r="AG11" s="99">
        <f t="shared" si="7"/>
        <v>1</v>
      </c>
      <c r="AH11" s="99">
        <f t="shared" si="8"/>
        <v>1</v>
      </c>
      <c r="AI11" s="99">
        <f t="shared" si="9"/>
        <v>2</v>
      </c>
      <c r="AJ11" s="126" t="str">
        <f>IF(D$24&lt;&gt;"",D$24,"")</f>
        <v/>
      </c>
      <c r="AK11" s="126" t="str">
        <f>IF(D26&lt;&gt;"",D26,"")</f>
        <v/>
      </c>
      <c r="AL11" s="99">
        <f t="shared" si="12"/>
        <v>0</v>
      </c>
      <c r="AM11" s="99">
        <f t="shared" si="13"/>
        <v>0</v>
      </c>
      <c r="AN11" s="99">
        <f t="shared" si="14"/>
        <v>0</v>
      </c>
      <c r="AO11" s="99"/>
      <c r="AP11" s="99"/>
      <c r="AQ11" s="99"/>
      <c r="AR11" s="99"/>
      <c r="AS11" s="99"/>
    </row>
    <row r="12" spans="2:108" x14ac:dyDescent="0.25">
      <c r="E12" s="9"/>
      <c r="F12" s="9"/>
      <c r="G12" s="9"/>
      <c r="H12" s="9"/>
      <c r="I12" s="9"/>
      <c r="J12" s="9"/>
      <c r="K12" s="9"/>
      <c r="L12" s="9"/>
      <c r="M12" s="9"/>
      <c r="N12" s="9"/>
      <c r="O12" s="9"/>
      <c r="P12" s="9"/>
      <c r="V12" s="98"/>
      <c r="W12" s="99"/>
      <c r="X12" s="124"/>
      <c r="Y12" s="99"/>
      <c r="Z12" s="126" t="str">
        <f t="shared" si="0"/>
        <v>Coke</v>
      </c>
      <c r="AA12" s="126" t="str">
        <f t="shared" si="1"/>
        <v/>
      </c>
      <c r="AB12" s="99">
        <f t="shared" si="4"/>
        <v>1</v>
      </c>
      <c r="AC12" s="99">
        <f t="shared" si="5"/>
        <v>0</v>
      </c>
      <c r="AD12" s="99">
        <f t="shared" si="6"/>
        <v>1</v>
      </c>
      <c r="AE12" s="126" t="str">
        <f t="shared" si="15"/>
        <v>Diet Coke</v>
      </c>
      <c r="AF12" s="126" t="str">
        <f t="shared" si="16"/>
        <v>PM2</v>
      </c>
      <c r="AG12" s="99">
        <f t="shared" si="7"/>
        <v>1</v>
      </c>
      <c r="AH12" s="99">
        <f t="shared" si="8"/>
        <v>1</v>
      </c>
      <c r="AI12" s="99">
        <f t="shared" si="9"/>
        <v>2</v>
      </c>
      <c r="AJ12" s="126" t="str">
        <f>IF(D$24&lt;&gt;"",D$24,"")</f>
        <v/>
      </c>
      <c r="AK12" s="126" t="str">
        <f>IF(D27&lt;&gt;"",D27,"")</f>
        <v/>
      </c>
      <c r="AL12" s="99">
        <f t="shared" si="12"/>
        <v>0</v>
      </c>
      <c r="AM12" s="99">
        <f t="shared" si="13"/>
        <v>0</v>
      </c>
      <c r="AN12" s="99">
        <f t="shared" si="14"/>
        <v>0</v>
      </c>
      <c r="AO12" s="99"/>
      <c r="AP12" s="99"/>
      <c r="AQ12" s="99"/>
      <c r="AR12" s="99"/>
      <c r="AS12" s="99"/>
    </row>
    <row r="13" spans="2:108" x14ac:dyDescent="0.25">
      <c r="E13" s="9"/>
      <c r="F13" s="9"/>
      <c r="G13" s="9"/>
      <c r="H13" s="9"/>
      <c r="I13" s="9"/>
      <c r="J13" s="9"/>
      <c r="K13" s="9"/>
      <c r="L13" s="9"/>
      <c r="M13" s="9"/>
      <c r="N13" s="9"/>
      <c r="O13" s="9"/>
      <c r="P13" s="9"/>
      <c r="V13" s="98"/>
      <c r="W13" s="99"/>
      <c r="X13" s="124"/>
      <c r="Y13" s="99"/>
      <c r="Z13" s="126" t="str">
        <f t="shared" si="0"/>
        <v>Coke</v>
      </c>
      <c r="AA13" s="126" t="str">
        <f t="shared" si="1"/>
        <v/>
      </c>
      <c r="AB13" s="99">
        <f t="shared" si="4"/>
        <v>1</v>
      </c>
      <c r="AC13" s="99">
        <f t="shared" si="5"/>
        <v>0</v>
      </c>
      <c r="AD13" s="99">
        <f t="shared" si="6"/>
        <v>1</v>
      </c>
      <c r="AE13" s="126" t="str">
        <f t="shared" si="15"/>
        <v>Diet Coke</v>
      </c>
      <c r="AF13" s="126" t="str">
        <f t="shared" si="16"/>
        <v/>
      </c>
      <c r="AG13" s="99">
        <f t="shared" si="7"/>
        <v>1</v>
      </c>
      <c r="AH13" s="99">
        <f t="shared" si="8"/>
        <v>0</v>
      </c>
      <c r="AI13" s="99">
        <f t="shared" si="9"/>
        <v>1</v>
      </c>
      <c r="AJ13" s="126" t="str">
        <f>IF(D$24&lt;&gt;"",D$24,"")</f>
        <v/>
      </c>
      <c r="AK13" s="126" t="str">
        <f>IF(D28&lt;&gt;"",D28,"")</f>
        <v/>
      </c>
      <c r="AL13" s="99">
        <f t="shared" si="12"/>
        <v>0</v>
      </c>
      <c r="AM13" s="99">
        <f t="shared" si="13"/>
        <v>0</v>
      </c>
      <c r="AN13" s="99">
        <f t="shared" si="14"/>
        <v>0</v>
      </c>
      <c r="AO13" s="99"/>
      <c r="AP13" s="99"/>
      <c r="AQ13" s="99"/>
      <c r="AR13" s="99"/>
      <c r="AS13" s="99"/>
    </row>
    <row r="14" spans="2:108" ht="15.75" thickBot="1" x14ac:dyDescent="0.3">
      <c r="V14" s="98"/>
      <c r="W14" s="99"/>
      <c r="X14" s="99"/>
      <c r="Y14" s="99"/>
      <c r="Z14" s="126" t="str">
        <f t="shared" ref="Z14:Z23" si="17">IF(D$19&lt;&gt;"",D$19,"")</f>
        <v>Pepsi</v>
      </c>
      <c r="AA14" s="126" t="str">
        <f t="shared" ref="AA14:AA23" si="18">IF(D20&lt;&gt;"",D20,"")</f>
        <v>Sprite</v>
      </c>
      <c r="AB14" s="99">
        <f t="shared" si="4"/>
        <v>1</v>
      </c>
      <c r="AC14" s="99">
        <f t="shared" si="5"/>
        <v>1</v>
      </c>
      <c r="AD14" s="99">
        <f t="shared" si="6"/>
        <v>2</v>
      </c>
      <c r="AE14" s="126" t="str">
        <f t="shared" si="15"/>
        <v>Diet Coke</v>
      </c>
      <c r="AF14" s="126" t="str">
        <f t="shared" si="16"/>
        <v/>
      </c>
      <c r="AG14" s="99">
        <f t="shared" si="7"/>
        <v>1</v>
      </c>
      <c r="AH14" s="99">
        <f t="shared" si="8"/>
        <v>0</v>
      </c>
      <c r="AI14" s="99">
        <f t="shared" si="9"/>
        <v>1</v>
      </c>
      <c r="AJ14" s="126" t="str">
        <f>IF(D$24&lt;&gt;"",D$24,"")</f>
        <v/>
      </c>
      <c r="AK14" s="126" t="str">
        <f>IF(D29&lt;&gt;"",D29,"")</f>
        <v/>
      </c>
      <c r="AL14" s="99">
        <f t="shared" si="12"/>
        <v>0</v>
      </c>
      <c r="AM14" s="99">
        <f t="shared" si="13"/>
        <v>0</v>
      </c>
      <c r="AN14" s="99">
        <f t="shared" si="14"/>
        <v>0</v>
      </c>
      <c r="AO14" s="101"/>
      <c r="AP14" s="101"/>
      <c r="AQ14" s="101"/>
      <c r="AR14" s="101"/>
      <c r="AS14" s="101"/>
      <c r="AT14" s="131"/>
      <c r="AU14" s="131"/>
      <c r="AV14" s="131"/>
      <c r="AW14" s="131"/>
      <c r="AX14" s="131"/>
      <c r="AY14" s="131"/>
      <c r="AZ14" s="131"/>
      <c r="BA14" s="131"/>
      <c r="BB14" s="131"/>
      <c r="BC14" s="131"/>
      <c r="BD14" s="131"/>
      <c r="BE14" s="131"/>
      <c r="BF14" s="131"/>
      <c r="BG14" s="131"/>
      <c r="BH14" s="131"/>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row>
    <row r="15" spans="2:108" ht="37.5" customHeight="1" thickBot="1" x14ac:dyDescent="0.35">
      <c r="B15" s="130" t="s">
        <v>3</v>
      </c>
      <c r="C15" s="190" t="s">
        <v>0</v>
      </c>
      <c r="D15" s="191"/>
      <c r="E15" s="145" t="s">
        <v>63</v>
      </c>
      <c r="F15" s="146"/>
      <c r="G15" s="147" t="s">
        <v>64</v>
      </c>
      <c r="H15" s="147"/>
      <c r="I15" s="147"/>
      <c r="J15" s="147"/>
      <c r="K15" s="147"/>
      <c r="L15" s="147"/>
      <c r="M15" s="147"/>
      <c r="N15" s="148"/>
      <c r="O15" s="21"/>
      <c r="P15" s="21"/>
      <c r="V15" s="98"/>
      <c r="W15" s="99"/>
      <c r="X15" s="99"/>
      <c r="Y15" s="99"/>
      <c r="Z15" s="126" t="str">
        <f t="shared" si="17"/>
        <v>Pepsi</v>
      </c>
      <c r="AA15" s="126" t="str">
        <f t="shared" si="18"/>
        <v>Diet Coke</v>
      </c>
      <c r="AB15" s="99">
        <f t="shared" si="4"/>
        <v>1</v>
      </c>
      <c r="AC15" s="99">
        <f t="shared" si="5"/>
        <v>1</v>
      </c>
      <c r="AD15" s="99">
        <f t="shared" si="6"/>
        <v>2</v>
      </c>
      <c r="AE15" s="126" t="str">
        <f t="shared" si="15"/>
        <v>Diet Coke</v>
      </c>
      <c r="AF15" s="126" t="str">
        <f t="shared" si="16"/>
        <v/>
      </c>
      <c r="AG15" s="99">
        <f t="shared" si="7"/>
        <v>1</v>
      </c>
      <c r="AH15" s="99">
        <f t="shared" si="8"/>
        <v>0</v>
      </c>
      <c r="AI15" s="99">
        <f t="shared" si="9"/>
        <v>1</v>
      </c>
      <c r="AJ15" s="126" t="str">
        <f>IF(D$25&lt;&gt;"",D$25,"")</f>
        <v/>
      </c>
      <c r="AK15" s="126" t="str">
        <f>IF(D26&lt;&gt;"",D26,"")</f>
        <v/>
      </c>
      <c r="AL15" s="99">
        <f t="shared" si="12"/>
        <v>0</v>
      </c>
      <c r="AM15" s="99">
        <f t="shared" si="13"/>
        <v>0</v>
      </c>
      <c r="AN15" s="99">
        <f t="shared" si="14"/>
        <v>0</v>
      </c>
      <c r="AO15" s="101"/>
      <c r="AP15" s="101"/>
      <c r="AQ15" s="101"/>
      <c r="AR15" s="101"/>
      <c r="AS15" s="101"/>
      <c r="AT15" s="131"/>
      <c r="AU15" s="131"/>
      <c r="AV15" s="131"/>
      <c r="AW15" s="131"/>
      <c r="AX15" s="131"/>
      <c r="AY15" s="131"/>
      <c r="AZ15" s="131"/>
      <c r="BA15" s="131"/>
      <c r="BB15" s="131"/>
      <c r="BC15" s="131"/>
      <c r="BD15" s="131"/>
      <c r="BE15" s="131"/>
      <c r="BF15" s="131"/>
      <c r="BG15" s="131"/>
      <c r="BH15" s="131"/>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DB15" s="10"/>
      <c r="DC15" s="10"/>
      <c r="DD15" s="11"/>
    </row>
    <row r="16" spans="2:108" ht="16.5" thickBot="1" x14ac:dyDescent="0.3">
      <c r="C16" s="155" t="s">
        <v>15</v>
      </c>
      <c r="D16" s="156"/>
      <c r="E16" s="5"/>
      <c r="F16" s="204" t="s">
        <v>61</v>
      </c>
      <c r="G16" s="205"/>
      <c r="H16" s="205"/>
      <c r="I16" s="205"/>
      <c r="J16" s="205"/>
      <c r="K16" s="205"/>
      <c r="L16" s="205"/>
      <c r="M16" s="205"/>
      <c r="N16" s="206"/>
      <c r="O16" s="5"/>
      <c r="P16" s="5"/>
      <c r="V16" s="98"/>
      <c r="W16" s="99"/>
      <c r="X16" s="99"/>
      <c r="Y16" s="99"/>
      <c r="Z16" s="126" t="str">
        <f t="shared" si="17"/>
        <v>Pepsi</v>
      </c>
      <c r="AA16" s="126" t="str">
        <f t="shared" si="18"/>
        <v>Pepsi Max</v>
      </c>
      <c r="AB16" s="99">
        <f t="shared" si="4"/>
        <v>1</v>
      </c>
      <c r="AC16" s="99">
        <f t="shared" si="5"/>
        <v>1</v>
      </c>
      <c r="AD16" s="99">
        <f t="shared" si="6"/>
        <v>2</v>
      </c>
      <c r="AE16" s="126" t="str">
        <f t="shared" si="15"/>
        <v>Diet Coke</v>
      </c>
      <c r="AF16" s="126" t="str">
        <f t="shared" si="16"/>
        <v/>
      </c>
      <c r="AG16" s="99">
        <f t="shared" si="7"/>
        <v>1</v>
      </c>
      <c r="AH16" s="99">
        <f t="shared" si="8"/>
        <v>0</v>
      </c>
      <c r="AI16" s="99">
        <f t="shared" si="9"/>
        <v>1</v>
      </c>
      <c r="AJ16" s="126" t="str">
        <f>IF(D$25&lt;&gt;"",D$25,"")</f>
        <v/>
      </c>
      <c r="AK16" s="126" t="str">
        <f>IF(D27&lt;&gt;"",D27,"")</f>
        <v/>
      </c>
      <c r="AL16" s="99">
        <f t="shared" si="12"/>
        <v>0</v>
      </c>
      <c r="AM16" s="99">
        <f t="shared" si="13"/>
        <v>0</v>
      </c>
      <c r="AN16" s="99">
        <f t="shared" si="14"/>
        <v>0</v>
      </c>
      <c r="AO16" s="99"/>
      <c r="AP16" s="99"/>
      <c r="AQ16" s="99"/>
      <c r="AR16" s="99"/>
      <c r="AS16" s="99"/>
      <c r="DB16" s="10"/>
      <c r="DC16" s="12"/>
      <c r="DD16" s="12"/>
    </row>
    <row r="17" spans="3:108" ht="30.75" customHeight="1" thickBot="1" x14ac:dyDescent="0.3">
      <c r="C17" s="157" t="s">
        <v>1</v>
      </c>
      <c r="D17" s="158"/>
      <c r="E17" s="65"/>
      <c r="F17" s="201" t="s">
        <v>68</v>
      </c>
      <c r="G17" s="202"/>
      <c r="H17" s="202"/>
      <c r="I17" s="202"/>
      <c r="J17" s="202"/>
      <c r="K17" s="202"/>
      <c r="L17" s="202"/>
      <c r="M17" s="202"/>
      <c r="N17" s="203"/>
      <c r="O17" s="65"/>
      <c r="P17" s="65"/>
      <c r="V17" s="98"/>
      <c r="W17" s="99"/>
      <c r="X17" s="99"/>
      <c r="Y17" s="99"/>
      <c r="Z17" s="126" t="str">
        <f t="shared" si="17"/>
        <v>Pepsi</v>
      </c>
      <c r="AA17" s="126" t="str">
        <f t="shared" si="18"/>
        <v>PM2</v>
      </c>
      <c r="AB17" s="99">
        <f t="shared" si="4"/>
        <v>1</v>
      </c>
      <c r="AC17" s="99">
        <f t="shared" si="5"/>
        <v>1</v>
      </c>
      <c r="AD17" s="99">
        <f t="shared" si="6"/>
        <v>2</v>
      </c>
      <c r="AE17" s="126" t="str">
        <f t="shared" si="15"/>
        <v>Diet Coke</v>
      </c>
      <c r="AF17" s="126" t="str">
        <f t="shared" si="16"/>
        <v/>
      </c>
      <c r="AG17" s="99">
        <f t="shared" si="7"/>
        <v>1</v>
      </c>
      <c r="AH17" s="99">
        <f t="shared" si="8"/>
        <v>0</v>
      </c>
      <c r="AI17" s="99">
        <f t="shared" si="9"/>
        <v>1</v>
      </c>
      <c r="AJ17" s="126" t="str">
        <f>IF(D$25&lt;&gt;"",D$25,"")</f>
        <v/>
      </c>
      <c r="AK17" s="126" t="str">
        <f>IF(D28&lt;&gt;"",D28,"")</f>
        <v/>
      </c>
      <c r="AL17" s="99">
        <f t="shared" si="12"/>
        <v>0</v>
      </c>
      <c r="AM17" s="99">
        <f t="shared" si="13"/>
        <v>0</v>
      </c>
      <c r="AN17" s="99">
        <f t="shared" si="14"/>
        <v>0</v>
      </c>
      <c r="AO17" s="99"/>
      <c r="AP17" s="99"/>
      <c r="AQ17" s="99"/>
      <c r="AR17" s="99"/>
      <c r="AS17" s="99"/>
      <c r="DD17" s="3"/>
    </row>
    <row r="18" spans="3:108" x14ac:dyDescent="0.25">
      <c r="C18" s="69">
        <v>1</v>
      </c>
      <c r="D18" s="70" t="s">
        <v>29</v>
      </c>
      <c r="F18" s="92" t="str">
        <f>IF(AD3=2,Z3,"")</f>
        <v>Coke</v>
      </c>
      <c r="G18" s="94" t="str">
        <f>IF(AD3=2,AA3,"")</f>
        <v>Pepsi</v>
      </c>
      <c r="H18" s="82">
        <v>1</v>
      </c>
      <c r="I18" s="94" t="str">
        <f>IF(AI3=2,AE3,"")</f>
        <v>Sprite</v>
      </c>
      <c r="J18" s="94" t="str">
        <f>IF(AI3=2,AF3,"")</f>
        <v>Pepsi Max</v>
      </c>
      <c r="K18" s="82">
        <v>6</v>
      </c>
      <c r="L18" s="94" t="str">
        <f>IF(AN3=2,AJ3,"")</f>
        <v/>
      </c>
      <c r="M18" s="94" t="str">
        <f>IF(AN3=2,AK3,"")</f>
        <v/>
      </c>
      <c r="N18" s="85"/>
      <c r="V18" s="98"/>
      <c r="W18" s="99"/>
      <c r="X18" s="99"/>
      <c r="Y18" s="99"/>
      <c r="Z18" s="126" t="str">
        <f t="shared" si="17"/>
        <v>Pepsi</v>
      </c>
      <c r="AA18" s="126" t="str">
        <f t="shared" si="18"/>
        <v/>
      </c>
      <c r="AB18" s="99">
        <f t="shared" si="4"/>
        <v>1</v>
      </c>
      <c r="AC18" s="99">
        <f t="shared" si="5"/>
        <v>0</v>
      </c>
      <c r="AD18" s="99">
        <f t="shared" si="6"/>
        <v>1</v>
      </c>
      <c r="AE18" s="126" t="str">
        <f t="shared" si="15"/>
        <v>Diet Coke</v>
      </c>
      <c r="AF18" s="126" t="str">
        <f t="shared" si="16"/>
        <v/>
      </c>
      <c r="AG18" s="99">
        <f t="shared" si="7"/>
        <v>1</v>
      </c>
      <c r="AH18" s="99">
        <f t="shared" si="8"/>
        <v>0</v>
      </c>
      <c r="AI18" s="99">
        <f t="shared" si="9"/>
        <v>1</v>
      </c>
      <c r="AJ18" s="126" t="str">
        <f>IF(D$25&lt;&gt;"",D$25,"")</f>
        <v/>
      </c>
      <c r="AK18" s="126" t="str">
        <f>IF(D29&lt;&gt;"",D29,"")</f>
        <v/>
      </c>
      <c r="AL18" s="99">
        <f t="shared" si="12"/>
        <v>0</v>
      </c>
      <c r="AM18" s="99">
        <f t="shared" si="13"/>
        <v>0</v>
      </c>
      <c r="AN18" s="99">
        <f t="shared" si="14"/>
        <v>0</v>
      </c>
      <c r="AO18" s="100"/>
      <c r="AP18" s="100"/>
      <c r="AQ18" s="100"/>
      <c r="AR18" s="100"/>
      <c r="AS18" s="100"/>
      <c r="AT18" s="4"/>
      <c r="AU18" s="4"/>
      <c r="AV18" s="4"/>
      <c r="AW18" s="4"/>
      <c r="AX18" s="4"/>
      <c r="AY18" s="4"/>
      <c r="AZ18" s="4"/>
      <c r="BA18" s="4"/>
      <c r="BB18" s="4"/>
      <c r="BC18" s="4"/>
      <c r="BD18" s="4"/>
      <c r="BE18" s="4"/>
      <c r="BF18" s="4"/>
      <c r="BG18" s="4"/>
      <c r="BH18" s="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DD18" s="3"/>
    </row>
    <row r="19" spans="3:108" x14ac:dyDescent="0.25">
      <c r="C19" s="71">
        <v>2</v>
      </c>
      <c r="D19" s="63" t="s">
        <v>30</v>
      </c>
      <c r="E19" s="67"/>
      <c r="F19" s="95" t="str">
        <f t="shared" ref="F19:F39" si="19">IF(AD4=2,Z4,"")</f>
        <v>Coke</v>
      </c>
      <c r="G19" s="93" t="str">
        <f t="shared" ref="G19:G39" si="20">IF(AD4=2,AA4,"")</f>
        <v>Sprite</v>
      </c>
      <c r="H19" s="83">
        <v>9</v>
      </c>
      <c r="I19" s="93" t="str">
        <f t="shared" ref="I19:I39" si="21">IF(AI4=2,AE4,"")</f>
        <v>Sprite</v>
      </c>
      <c r="J19" s="93" t="str">
        <f t="shared" ref="J19:J39" si="22">IF(AI4=2,AF4,"")</f>
        <v>PM2</v>
      </c>
      <c r="K19" s="83">
        <v>6</v>
      </c>
      <c r="L19" s="93" t="str">
        <f t="shared" ref="L19:L39" si="23">IF(AN4=2,AJ4,"")</f>
        <v/>
      </c>
      <c r="M19" s="93" t="str">
        <f t="shared" ref="M19:M39" si="24">IF(AN4=2,AK4,"")</f>
        <v/>
      </c>
      <c r="N19" s="86"/>
      <c r="V19" s="98"/>
      <c r="W19" s="99"/>
      <c r="X19" s="99"/>
      <c r="Y19" s="99"/>
      <c r="Z19" s="126" t="str">
        <f t="shared" si="17"/>
        <v>Pepsi</v>
      </c>
      <c r="AA19" s="126" t="str">
        <f t="shared" si="18"/>
        <v/>
      </c>
      <c r="AB19" s="99">
        <f t="shared" si="4"/>
        <v>1</v>
      </c>
      <c r="AC19" s="99">
        <f t="shared" si="5"/>
        <v>0</v>
      </c>
      <c r="AD19" s="99">
        <f t="shared" si="6"/>
        <v>1</v>
      </c>
      <c r="AE19" s="126" t="str">
        <f t="shared" ref="AE19:AE24" si="25">IF(D$22&lt;&gt;"",D$22,"")</f>
        <v>Pepsi Max</v>
      </c>
      <c r="AF19" s="126" t="str">
        <f t="shared" ref="AF19:AF24" si="26">IF(D23&lt;&gt;"",D23,"")</f>
        <v>PM2</v>
      </c>
      <c r="AG19" s="99">
        <f t="shared" si="7"/>
        <v>1</v>
      </c>
      <c r="AH19" s="99">
        <f t="shared" si="8"/>
        <v>1</v>
      </c>
      <c r="AI19" s="99">
        <f t="shared" si="9"/>
        <v>2</v>
      </c>
      <c r="AJ19" s="126" t="str">
        <f>IF(D$26&lt;&gt;"",D$26,"")</f>
        <v/>
      </c>
      <c r="AK19" s="126" t="str">
        <f>IF(D27&lt;&gt;"",D27,"")</f>
        <v/>
      </c>
      <c r="AL19" s="99">
        <f t="shared" si="12"/>
        <v>0</v>
      </c>
      <c r="AM19" s="99">
        <f t="shared" si="13"/>
        <v>0</v>
      </c>
      <c r="AN19" s="99">
        <f t="shared" si="14"/>
        <v>0</v>
      </c>
      <c r="AO19" s="100"/>
      <c r="AP19" s="100"/>
      <c r="AQ19" s="100"/>
      <c r="AR19" s="100"/>
      <c r="AS19" s="100"/>
      <c r="AT19" s="4"/>
      <c r="AU19" s="4"/>
      <c r="AV19" s="4"/>
      <c r="AW19" s="4"/>
      <c r="AX19" s="4"/>
      <c r="AY19" s="4"/>
      <c r="AZ19" s="4"/>
      <c r="BA19" s="4"/>
      <c r="BB19" s="4"/>
      <c r="BC19" s="4"/>
      <c r="BD19" s="4"/>
      <c r="BE19" s="4"/>
      <c r="BF19" s="4"/>
      <c r="BG19" s="4"/>
      <c r="BH19" s="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DA19" s="15"/>
      <c r="DB19" s="16"/>
      <c r="DC19" s="16"/>
      <c r="DD19" s="16"/>
    </row>
    <row r="20" spans="3:108" x14ac:dyDescent="0.25">
      <c r="C20" s="71">
        <v>3</v>
      </c>
      <c r="D20" s="63" t="s">
        <v>31</v>
      </c>
      <c r="F20" s="95" t="str">
        <f t="shared" si="19"/>
        <v>Coke</v>
      </c>
      <c r="G20" s="93" t="str">
        <f t="shared" si="20"/>
        <v>Diet Coke</v>
      </c>
      <c r="H20" s="83">
        <v>3</v>
      </c>
      <c r="I20" s="93" t="str">
        <f t="shared" si="21"/>
        <v/>
      </c>
      <c r="J20" s="93" t="str">
        <f t="shared" si="22"/>
        <v/>
      </c>
      <c r="K20" s="83"/>
      <c r="L20" s="93" t="str">
        <f t="shared" si="23"/>
        <v/>
      </c>
      <c r="M20" s="93" t="str">
        <f t="shared" si="24"/>
        <v/>
      </c>
      <c r="N20" s="86"/>
      <c r="V20" s="98"/>
      <c r="W20" s="99"/>
      <c r="X20" s="99"/>
      <c r="Y20" s="99"/>
      <c r="Z20" s="126" t="str">
        <f t="shared" si="17"/>
        <v>Pepsi</v>
      </c>
      <c r="AA20" s="126" t="str">
        <f t="shared" si="18"/>
        <v/>
      </c>
      <c r="AB20" s="99">
        <f t="shared" si="4"/>
        <v>1</v>
      </c>
      <c r="AC20" s="99">
        <f t="shared" si="5"/>
        <v>0</v>
      </c>
      <c r="AD20" s="99">
        <f t="shared" si="6"/>
        <v>1</v>
      </c>
      <c r="AE20" s="126" t="str">
        <f t="shared" si="25"/>
        <v>Pepsi Max</v>
      </c>
      <c r="AF20" s="126" t="str">
        <f t="shared" si="26"/>
        <v/>
      </c>
      <c r="AG20" s="99">
        <f t="shared" si="7"/>
        <v>1</v>
      </c>
      <c r="AH20" s="99">
        <f t="shared" si="8"/>
        <v>0</v>
      </c>
      <c r="AI20" s="99">
        <f t="shared" si="9"/>
        <v>1</v>
      </c>
      <c r="AJ20" s="126" t="str">
        <f>IF(D$26&lt;&gt;"",D$26,"")</f>
        <v/>
      </c>
      <c r="AK20" s="126" t="str">
        <f>IF(D28&lt;&gt;"",D28,"")</f>
        <v/>
      </c>
      <c r="AL20" s="99">
        <f t="shared" si="12"/>
        <v>0</v>
      </c>
      <c r="AM20" s="99">
        <f t="shared" si="13"/>
        <v>0</v>
      </c>
      <c r="AN20" s="99">
        <f t="shared" si="14"/>
        <v>0</v>
      </c>
      <c r="AO20" s="100"/>
      <c r="AP20" s="100"/>
      <c r="AQ20" s="100"/>
      <c r="AR20" s="100"/>
      <c r="AS20" s="100"/>
      <c r="AT20" s="4"/>
      <c r="AU20" s="4"/>
      <c r="AV20" s="4"/>
      <c r="AW20" s="4"/>
      <c r="AX20" s="4"/>
      <c r="AY20" s="4"/>
      <c r="AZ20" s="4"/>
      <c r="BA20" s="4"/>
      <c r="BB20" s="4"/>
      <c r="BC20" s="4"/>
      <c r="BD20" s="4"/>
      <c r="BE20" s="4"/>
      <c r="BF20" s="4"/>
      <c r="BG20" s="4"/>
      <c r="BH20" s="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DA20" s="15"/>
      <c r="DB20" s="16"/>
      <c r="DC20" s="16"/>
      <c r="DD20" s="16"/>
    </row>
    <row r="21" spans="3:108" x14ac:dyDescent="0.25">
      <c r="C21" s="71">
        <v>4</v>
      </c>
      <c r="D21" s="63" t="s">
        <v>32</v>
      </c>
      <c r="F21" s="95" t="str">
        <f t="shared" si="19"/>
        <v>Coke</v>
      </c>
      <c r="G21" s="93" t="str">
        <f t="shared" si="20"/>
        <v>Pepsi Max</v>
      </c>
      <c r="H21" s="83">
        <v>4</v>
      </c>
      <c r="I21" s="93" t="str">
        <f t="shared" si="21"/>
        <v/>
      </c>
      <c r="J21" s="93" t="str">
        <f t="shared" si="22"/>
        <v/>
      </c>
      <c r="K21" s="83"/>
      <c r="L21" s="93" t="str">
        <f t="shared" si="23"/>
        <v/>
      </c>
      <c r="M21" s="93" t="str">
        <f t="shared" si="24"/>
        <v/>
      </c>
      <c r="N21" s="86"/>
      <c r="Q21" s="17"/>
      <c r="R21" s="17"/>
      <c r="S21" s="17"/>
      <c r="U21" s="18"/>
      <c r="V21" s="102"/>
      <c r="W21" s="102"/>
      <c r="X21" s="102"/>
      <c r="Y21" s="102"/>
      <c r="Z21" s="126" t="str">
        <f t="shared" si="17"/>
        <v>Pepsi</v>
      </c>
      <c r="AA21" s="126" t="str">
        <f t="shared" si="18"/>
        <v/>
      </c>
      <c r="AB21" s="99">
        <f t="shared" si="4"/>
        <v>1</v>
      </c>
      <c r="AC21" s="99">
        <f t="shared" si="5"/>
        <v>0</v>
      </c>
      <c r="AD21" s="99">
        <f t="shared" si="6"/>
        <v>1</v>
      </c>
      <c r="AE21" s="126" t="str">
        <f t="shared" si="25"/>
        <v>Pepsi Max</v>
      </c>
      <c r="AF21" s="126" t="str">
        <f t="shared" si="26"/>
        <v/>
      </c>
      <c r="AG21" s="99">
        <f t="shared" si="7"/>
        <v>1</v>
      </c>
      <c r="AH21" s="99">
        <f t="shared" si="8"/>
        <v>0</v>
      </c>
      <c r="AI21" s="99">
        <f t="shared" si="9"/>
        <v>1</v>
      </c>
      <c r="AJ21" s="126" t="str">
        <f>IF(D$26&lt;&gt;"",D$26,"")</f>
        <v/>
      </c>
      <c r="AK21" s="126" t="str">
        <f>IF(D29&lt;&gt;"",D29,"")</f>
        <v/>
      </c>
      <c r="AL21" s="99">
        <f t="shared" si="12"/>
        <v>0</v>
      </c>
      <c r="AM21" s="99">
        <f t="shared" si="13"/>
        <v>0</v>
      </c>
      <c r="AN21" s="99">
        <f t="shared" si="14"/>
        <v>0</v>
      </c>
      <c r="AO21" s="100"/>
      <c r="AP21" s="100"/>
      <c r="AQ21" s="100"/>
      <c r="AR21" s="100"/>
      <c r="AS21" s="100"/>
      <c r="AT21" s="4"/>
      <c r="AU21" s="4"/>
      <c r="AV21" s="4"/>
      <c r="AW21" s="4"/>
      <c r="AX21" s="4"/>
      <c r="AY21" s="4"/>
      <c r="AZ21" s="4"/>
      <c r="BA21" s="4"/>
      <c r="BB21" s="4"/>
      <c r="BC21" s="4"/>
      <c r="BD21" s="4"/>
      <c r="BE21" s="4"/>
      <c r="BF21" s="4"/>
      <c r="BG21" s="4"/>
      <c r="BH21" s="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7"/>
      <c r="DA21" s="15"/>
      <c r="DB21" s="16"/>
      <c r="DC21" s="16"/>
      <c r="DD21" s="16"/>
    </row>
    <row r="22" spans="3:108" x14ac:dyDescent="0.25">
      <c r="C22" s="71">
        <v>5</v>
      </c>
      <c r="D22" s="63" t="s">
        <v>70</v>
      </c>
      <c r="F22" s="95" t="str">
        <f t="shared" si="19"/>
        <v>Coke</v>
      </c>
      <c r="G22" s="93" t="str">
        <f t="shared" si="20"/>
        <v>PM2</v>
      </c>
      <c r="H22" s="83">
        <v>4</v>
      </c>
      <c r="I22" s="93" t="str">
        <f t="shared" si="21"/>
        <v/>
      </c>
      <c r="J22" s="93" t="str">
        <f t="shared" si="22"/>
        <v/>
      </c>
      <c r="K22" s="83"/>
      <c r="L22" s="93" t="str">
        <f t="shared" si="23"/>
        <v/>
      </c>
      <c r="M22" s="93" t="str">
        <f t="shared" si="24"/>
        <v/>
      </c>
      <c r="N22" s="86"/>
      <c r="Q22" s="17"/>
      <c r="R22" s="17"/>
      <c r="S22" s="17"/>
      <c r="U22" s="18"/>
      <c r="V22" s="102"/>
      <c r="W22" s="102"/>
      <c r="X22" s="102"/>
      <c r="Y22" s="102"/>
      <c r="Z22" s="126" t="str">
        <f t="shared" si="17"/>
        <v>Pepsi</v>
      </c>
      <c r="AA22" s="126" t="str">
        <f t="shared" si="18"/>
        <v/>
      </c>
      <c r="AB22" s="99">
        <f t="shared" si="4"/>
        <v>1</v>
      </c>
      <c r="AC22" s="99">
        <f t="shared" si="5"/>
        <v>0</v>
      </c>
      <c r="AD22" s="99">
        <f t="shared" si="6"/>
        <v>1</v>
      </c>
      <c r="AE22" s="126" t="str">
        <f t="shared" si="25"/>
        <v>Pepsi Max</v>
      </c>
      <c r="AF22" s="126" t="str">
        <f t="shared" si="26"/>
        <v/>
      </c>
      <c r="AG22" s="99">
        <f t="shared" si="7"/>
        <v>1</v>
      </c>
      <c r="AH22" s="99">
        <f t="shared" si="8"/>
        <v>0</v>
      </c>
      <c r="AI22" s="99">
        <f t="shared" si="9"/>
        <v>1</v>
      </c>
      <c r="AJ22" s="126" t="str">
        <f>IF(D$27&lt;&gt;"",D$27,"")</f>
        <v/>
      </c>
      <c r="AK22" s="126" t="str">
        <f>IF(D28&lt;&gt;"",D28,"")</f>
        <v/>
      </c>
      <c r="AL22" s="99">
        <f t="shared" si="12"/>
        <v>0</v>
      </c>
      <c r="AM22" s="99">
        <f t="shared" si="13"/>
        <v>0</v>
      </c>
      <c r="AN22" s="99">
        <f t="shared" si="14"/>
        <v>0</v>
      </c>
      <c r="AO22" s="100"/>
      <c r="AP22" s="100"/>
      <c r="AQ22" s="100"/>
      <c r="AR22" s="100"/>
      <c r="AS22" s="100"/>
      <c r="AT22" s="4"/>
      <c r="AU22" s="4"/>
      <c r="AV22" s="4"/>
      <c r="AW22" s="4"/>
      <c r="AX22" s="4"/>
      <c r="AY22" s="4"/>
      <c r="AZ22" s="4"/>
      <c r="BA22" s="4"/>
      <c r="BB22" s="4"/>
      <c r="BC22" s="4"/>
      <c r="BD22" s="4"/>
      <c r="BE22" s="4"/>
      <c r="BF22" s="4"/>
      <c r="BG22" s="4"/>
      <c r="BH22" s="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7"/>
      <c r="DA22" s="15"/>
      <c r="DB22" s="16"/>
      <c r="DC22" s="16"/>
      <c r="DD22" s="16"/>
    </row>
    <row r="23" spans="3:108" x14ac:dyDescent="0.25">
      <c r="C23" s="71">
        <v>6</v>
      </c>
      <c r="D23" s="63" t="s">
        <v>73</v>
      </c>
      <c r="F23" s="95" t="str">
        <f t="shared" si="19"/>
        <v/>
      </c>
      <c r="G23" s="93" t="str">
        <f t="shared" si="20"/>
        <v/>
      </c>
      <c r="H23" s="83"/>
      <c r="I23" s="93" t="str">
        <f t="shared" si="21"/>
        <v/>
      </c>
      <c r="J23" s="93" t="str">
        <f t="shared" si="22"/>
        <v/>
      </c>
      <c r="K23" s="83"/>
      <c r="L23" s="93" t="str">
        <f t="shared" si="23"/>
        <v/>
      </c>
      <c r="M23" s="93" t="str">
        <f t="shared" si="24"/>
        <v/>
      </c>
      <c r="N23" s="86"/>
      <c r="Q23" s="15"/>
      <c r="R23" s="15"/>
      <c r="S23" s="15"/>
      <c r="U23" s="132"/>
      <c r="V23" s="103"/>
      <c r="W23" s="103"/>
      <c r="X23" s="103"/>
      <c r="Y23" s="103"/>
      <c r="Z23" s="126" t="str">
        <f t="shared" si="17"/>
        <v>Pepsi</v>
      </c>
      <c r="AA23" s="126" t="str">
        <f t="shared" si="18"/>
        <v/>
      </c>
      <c r="AB23" s="99">
        <f t="shared" si="4"/>
        <v>1</v>
      </c>
      <c r="AC23" s="99">
        <f t="shared" si="5"/>
        <v>0</v>
      </c>
      <c r="AD23" s="99">
        <f t="shared" si="6"/>
        <v>1</v>
      </c>
      <c r="AE23" s="126" t="str">
        <f t="shared" si="25"/>
        <v>Pepsi Max</v>
      </c>
      <c r="AF23" s="126" t="str">
        <f t="shared" si="26"/>
        <v/>
      </c>
      <c r="AG23" s="99">
        <f t="shared" si="7"/>
        <v>1</v>
      </c>
      <c r="AH23" s="99">
        <f t="shared" si="8"/>
        <v>0</v>
      </c>
      <c r="AI23" s="99">
        <f t="shared" si="9"/>
        <v>1</v>
      </c>
      <c r="AJ23" s="126" t="str">
        <f>IF(D$27&lt;&gt;"",D$27,"")</f>
        <v/>
      </c>
      <c r="AK23" s="126" t="str">
        <f>IF(D29&lt;&gt;"",D29,"")</f>
        <v/>
      </c>
      <c r="AL23" s="99">
        <f t="shared" si="12"/>
        <v>0</v>
      </c>
      <c r="AM23" s="99">
        <f t="shared" si="13"/>
        <v>0</v>
      </c>
      <c r="AN23" s="99">
        <f t="shared" si="14"/>
        <v>0</v>
      </c>
      <c r="AO23" s="100"/>
      <c r="AP23" s="100"/>
      <c r="AQ23" s="100"/>
      <c r="AR23" s="100"/>
      <c r="AS23" s="100"/>
      <c r="AT23" s="4"/>
      <c r="AU23" s="4"/>
      <c r="AV23" s="4"/>
      <c r="AW23" s="4"/>
      <c r="AX23" s="4"/>
      <c r="AY23" s="4"/>
      <c r="AZ23" s="4"/>
      <c r="BA23" s="4"/>
      <c r="BB23" s="4"/>
      <c r="BC23" s="4"/>
      <c r="BD23" s="4"/>
      <c r="BE23" s="4"/>
      <c r="BF23" s="4"/>
      <c r="BG23" s="4"/>
      <c r="BH23" s="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5"/>
      <c r="DA23" s="15"/>
      <c r="DB23" s="16"/>
      <c r="DC23" s="16"/>
      <c r="DD23" s="16"/>
    </row>
    <row r="24" spans="3:108" x14ac:dyDescent="0.25">
      <c r="C24" s="71">
        <v>7</v>
      </c>
      <c r="D24" s="63"/>
      <c r="F24" s="95" t="str">
        <f t="shared" si="19"/>
        <v/>
      </c>
      <c r="G24" s="93" t="str">
        <f t="shared" si="20"/>
        <v/>
      </c>
      <c r="H24" s="83"/>
      <c r="I24" s="93" t="str">
        <f t="shared" si="21"/>
        <v/>
      </c>
      <c r="J24" s="93" t="str">
        <f t="shared" si="22"/>
        <v/>
      </c>
      <c r="K24" s="83"/>
      <c r="L24" s="93" t="str">
        <f t="shared" si="23"/>
        <v/>
      </c>
      <c r="M24" s="93" t="str">
        <f t="shared" si="24"/>
        <v/>
      </c>
      <c r="N24" s="86"/>
      <c r="Q24" s="15"/>
      <c r="R24" s="15"/>
      <c r="S24" s="15"/>
      <c r="U24" s="15"/>
      <c r="V24" s="103"/>
      <c r="W24" s="103"/>
      <c r="X24" s="103"/>
      <c r="Y24" s="103"/>
      <c r="Z24" s="126" t="str">
        <f>IF(D$20&lt;&gt;"",D$20,"")</f>
        <v>Sprite</v>
      </c>
      <c r="AA24" s="126" t="str">
        <f>IF(D21&lt;&gt;"",D21,"")</f>
        <v>Diet Coke</v>
      </c>
      <c r="AB24" s="99">
        <f t="shared" si="4"/>
        <v>1</v>
      </c>
      <c r="AC24" s="99">
        <f t="shared" si="5"/>
        <v>1</v>
      </c>
      <c r="AD24" s="99">
        <f t="shared" si="6"/>
        <v>2</v>
      </c>
      <c r="AE24" s="126" t="str">
        <f t="shared" si="25"/>
        <v>Pepsi Max</v>
      </c>
      <c r="AF24" s="126" t="str">
        <f t="shared" si="26"/>
        <v/>
      </c>
      <c r="AG24" s="99">
        <f t="shared" si="7"/>
        <v>1</v>
      </c>
      <c r="AH24" s="99">
        <f t="shared" si="8"/>
        <v>0</v>
      </c>
      <c r="AI24" s="99">
        <f t="shared" si="9"/>
        <v>1</v>
      </c>
      <c r="AJ24" s="126" t="str">
        <f>IF(D$28&lt;&gt;"",D$28,"")</f>
        <v/>
      </c>
      <c r="AK24" s="126" t="str">
        <f>IF(D29&lt;&gt;"",D29,"")</f>
        <v/>
      </c>
      <c r="AL24" s="99">
        <f t="shared" si="12"/>
        <v>0</v>
      </c>
      <c r="AM24" s="99">
        <f t="shared" si="13"/>
        <v>0</v>
      </c>
      <c r="AN24" s="99">
        <f t="shared" si="14"/>
        <v>0</v>
      </c>
      <c r="AO24" s="100"/>
      <c r="AP24" s="100"/>
      <c r="AQ24" s="100"/>
      <c r="AR24" s="100"/>
      <c r="AS24" s="100"/>
      <c r="AT24" s="4"/>
      <c r="AU24" s="4"/>
      <c r="AV24" s="4"/>
      <c r="AW24" s="4"/>
      <c r="AX24" s="4"/>
      <c r="AY24" s="4"/>
      <c r="AZ24" s="4"/>
      <c r="BA24" s="4"/>
      <c r="BB24" s="4"/>
      <c r="BC24" s="4"/>
      <c r="BD24" s="4"/>
      <c r="BE24" s="4"/>
      <c r="BF24" s="4"/>
      <c r="BG24" s="4"/>
      <c r="BH24" s="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5"/>
      <c r="DA24" s="15"/>
      <c r="DB24" s="16"/>
      <c r="DC24" s="16"/>
      <c r="DD24" s="16"/>
    </row>
    <row r="25" spans="3:108" x14ac:dyDescent="0.25">
      <c r="C25" s="71">
        <v>8</v>
      </c>
      <c r="D25" s="63"/>
      <c r="F25" s="95" t="str">
        <f t="shared" si="19"/>
        <v/>
      </c>
      <c r="G25" s="93" t="str">
        <f t="shared" si="20"/>
        <v/>
      </c>
      <c r="H25" s="83"/>
      <c r="I25" s="93" t="str">
        <f t="shared" si="21"/>
        <v/>
      </c>
      <c r="J25" s="93" t="str">
        <f t="shared" si="22"/>
        <v/>
      </c>
      <c r="K25" s="83"/>
      <c r="L25" s="93" t="str">
        <f t="shared" si="23"/>
        <v/>
      </c>
      <c r="M25" s="93" t="str">
        <f t="shared" si="24"/>
        <v/>
      </c>
      <c r="N25" s="86"/>
      <c r="Q25" s="15"/>
      <c r="R25" s="15"/>
      <c r="S25" s="15"/>
      <c r="U25" s="15"/>
      <c r="V25" s="103"/>
      <c r="W25" s="103"/>
      <c r="X25" s="103"/>
      <c r="Y25" s="103"/>
      <c r="Z25" s="103"/>
      <c r="AA25" s="103"/>
      <c r="AB25" s="103"/>
      <c r="AC25" s="103"/>
      <c r="AD25" s="103"/>
      <c r="AE25" s="103"/>
      <c r="AF25" s="104"/>
      <c r="AG25" s="103"/>
      <c r="AH25" s="105"/>
      <c r="AI25" s="100"/>
      <c r="AJ25" s="100"/>
      <c r="AK25" s="100"/>
      <c r="AL25" s="100"/>
      <c r="AM25" s="100"/>
      <c r="AN25" s="100"/>
      <c r="AO25" s="100"/>
      <c r="AP25" s="100"/>
      <c r="AQ25" s="100"/>
      <c r="AR25" s="100"/>
      <c r="AS25" s="100"/>
      <c r="AT25" s="4"/>
      <c r="AU25" s="4"/>
      <c r="AV25" s="4"/>
      <c r="AW25" s="4"/>
      <c r="AX25" s="4"/>
      <c r="AY25" s="4"/>
      <c r="AZ25" s="4"/>
      <c r="BA25" s="4"/>
      <c r="BB25" s="4"/>
      <c r="BC25" s="4"/>
      <c r="BD25" s="4"/>
      <c r="BE25" s="4"/>
      <c r="BF25" s="4"/>
      <c r="BG25" s="4"/>
      <c r="BH25" s="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5"/>
      <c r="DA25" s="15"/>
      <c r="DB25" s="16"/>
      <c r="DC25" s="16"/>
      <c r="DD25" s="16"/>
    </row>
    <row r="26" spans="3:108" x14ac:dyDescent="0.25">
      <c r="C26" s="71">
        <v>9</v>
      </c>
      <c r="D26" s="63"/>
      <c r="F26" s="95" t="str">
        <f t="shared" si="19"/>
        <v/>
      </c>
      <c r="G26" s="93" t="str">
        <f t="shared" si="20"/>
        <v/>
      </c>
      <c r="H26" s="83"/>
      <c r="I26" s="93" t="str">
        <f t="shared" si="21"/>
        <v>Diet Coke</v>
      </c>
      <c r="J26" s="93" t="str">
        <f t="shared" si="22"/>
        <v>Pepsi Max</v>
      </c>
      <c r="K26" s="83">
        <v>1.25</v>
      </c>
      <c r="L26" s="93" t="str">
        <f t="shared" si="23"/>
        <v/>
      </c>
      <c r="M26" s="93" t="str">
        <f t="shared" si="24"/>
        <v/>
      </c>
      <c r="N26" s="86"/>
      <c r="Q26" s="15"/>
      <c r="R26" s="15"/>
      <c r="S26" s="15"/>
      <c r="U26" s="15"/>
      <c r="V26" s="103"/>
      <c r="W26" s="103"/>
      <c r="X26" s="103"/>
      <c r="Y26" s="103"/>
      <c r="Z26" s="103"/>
      <c r="AA26" s="103"/>
      <c r="AB26" s="103"/>
      <c r="AC26" s="103"/>
      <c r="AD26" s="103"/>
      <c r="AE26" s="103"/>
      <c r="AF26" s="104"/>
      <c r="AG26" s="103"/>
      <c r="AH26" s="105"/>
      <c r="AI26" s="100"/>
      <c r="AJ26" s="100"/>
      <c r="AK26" s="100"/>
      <c r="AL26" s="100"/>
      <c r="AM26" s="100"/>
      <c r="AN26" s="100"/>
      <c r="AO26" s="100"/>
      <c r="AP26" s="100"/>
      <c r="AQ26" s="100"/>
      <c r="AR26" s="100"/>
      <c r="AS26" s="100"/>
      <c r="AT26" s="4"/>
      <c r="AU26" s="4"/>
      <c r="AV26" s="4"/>
      <c r="AW26" s="4"/>
      <c r="AX26" s="4"/>
      <c r="AY26" s="4"/>
      <c r="AZ26" s="4"/>
      <c r="BA26" s="4"/>
      <c r="BB26" s="4"/>
      <c r="BC26" s="4"/>
      <c r="BD26" s="4"/>
      <c r="BE26" s="4"/>
      <c r="BF26" s="4"/>
      <c r="BG26" s="4"/>
      <c r="BH26" s="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5"/>
      <c r="DA26" s="15"/>
      <c r="DB26" s="16"/>
      <c r="DC26" s="16"/>
      <c r="DD26" s="16"/>
    </row>
    <row r="27" spans="3:108" x14ac:dyDescent="0.25">
      <c r="C27" s="71">
        <v>10</v>
      </c>
      <c r="D27" s="63"/>
      <c r="F27" s="95" t="str">
        <f t="shared" si="19"/>
        <v/>
      </c>
      <c r="G27" s="93" t="str">
        <f t="shared" si="20"/>
        <v/>
      </c>
      <c r="H27" s="83"/>
      <c r="I27" s="93" t="str">
        <f t="shared" si="21"/>
        <v>Diet Coke</v>
      </c>
      <c r="J27" s="93" t="str">
        <f t="shared" si="22"/>
        <v>PM2</v>
      </c>
      <c r="K27" s="83">
        <v>1.3</v>
      </c>
      <c r="L27" s="93" t="str">
        <f t="shared" si="23"/>
        <v/>
      </c>
      <c r="M27" s="93" t="str">
        <f t="shared" si="24"/>
        <v/>
      </c>
      <c r="N27" s="86"/>
      <c r="Q27" s="15"/>
      <c r="R27" s="15"/>
      <c r="S27" s="15"/>
      <c r="U27" s="15"/>
      <c r="V27" s="103"/>
      <c r="W27" s="103"/>
      <c r="X27" s="103"/>
      <c r="Y27" s="103"/>
      <c r="Z27" s="103"/>
      <c r="AA27" s="103"/>
      <c r="AB27" s="103"/>
      <c r="AC27" s="103"/>
      <c r="AD27" s="103"/>
      <c r="AE27" s="103"/>
      <c r="AF27" s="104"/>
      <c r="AG27" s="103"/>
      <c r="AH27" s="105"/>
      <c r="AI27" s="100"/>
      <c r="AJ27" s="100"/>
      <c r="AK27" s="100"/>
      <c r="AL27" s="100"/>
      <c r="AM27" s="100"/>
      <c r="AN27" s="100"/>
      <c r="AO27" s="100"/>
      <c r="AP27" s="100"/>
      <c r="AQ27" s="100"/>
      <c r="AR27" s="100"/>
      <c r="AS27" s="100"/>
      <c r="AT27" s="4"/>
      <c r="AU27" s="4"/>
      <c r="AV27" s="4"/>
      <c r="AW27" s="4"/>
      <c r="AX27" s="4"/>
      <c r="AY27" s="4"/>
      <c r="AZ27" s="4"/>
      <c r="BA27" s="4"/>
      <c r="BB27" s="4"/>
      <c r="BC27" s="4"/>
      <c r="BD27" s="4"/>
      <c r="BE27" s="4"/>
      <c r="BF27" s="4"/>
      <c r="BG27" s="4"/>
      <c r="BH27" s="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5"/>
      <c r="DA27" s="15"/>
      <c r="DB27" s="16"/>
      <c r="DC27" s="16"/>
      <c r="DD27" s="16"/>
    </row>
    <row r="28" spans="3:108" x14ac:dyDescent="0.25">
      <c r="C28" s="71">
        <v>11</v>
      </c>
      <c r="D28" s="63"/>
      <c r="F28" s="95" t="str">
        <f t="shared" si="19"/>
        <v/>
      </c>
      <c r="G28" s="93" t="str">
        <f t="shared" si="20"/>
        <v/>
      </c>
      <c r="H28" s="83"/>
      <c r="I28" s="93" t="str">
        <f t="shared" si="21"/>
        <v/>
      </c>
      <c r="J28" s="93" t="str">
        <f t="shared" si="22"/>
        <v/>
      </c>
      <c r="K28" s="83"/>
      <c r="L28" s="93" t="str">
        <f t="shared" si="23"/>
        <v/>
      </c>
      <c r="M28" s="93" t="str">
        <f t="shared" si="24"/>
        <v/>
      </c>
      <c r="N28" s="86"/>
      <c r="Q28" s="15"/>
      <c r="R28" s="15"/>
      <c r="S28" s="15"/>
      <c r="U28" s="15"/>
      <c r="V28" s="103"/>
      <c r="W28" s="103"/>
      <c r="X28" s="103"/>
      <c r="Y28" s="103"/>
      <c r="Z28" s="103"/>
      <c r="AA28" s="103"/>
      <c r="AB28" s="103"/>
      <c r="AC28" s="103"/>
      <c r="AD28" s="103"/>
      <c r="AE28" s="103"/>
      <c r="AF28" s="104"/>
      <c r="AG28" s="103"/>
      <c r="AH28" s="105"/>
      <c r="AI28" s="100"/>
      <c r="AJ28" s="100"/>
      <c r="AK28" s="100"/>
      <c r="AL28" s="100"/>
      <c r="AM28" s="100"/>
      <c r="AN28" s="100"/>
      <c r="AO28" s="100"/>
      <c r="AP28" s="100"/>
      <c r="AQ28" s="100"/>
      <c r="AR28" s="100"/>
      <c r="AS28" s="100"/>
      <c r="AT28" s="4"/>
      <c r="AU28" s="4"/>
      <c r="AV28" s="4"/>
      <c r="AW28" s="4"/>
      <c r="AX28" s="4"/>
      <c r="AY28" s="4"/>
      <c r="AZ28" s="4"/>
      <c r="BA28" s="4"/>
      <c r="BB28" s="4"/>
      <c r="BC28" s="4"/>
      <c r="BD28" s="4"/>
      <c r="BE28" s="4"/>
      <c r="BF28" s="4"/>
      <c r="BG28" s="4"/>
      <c r="BH28" s="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5"/>
      <c r="DA28" s="15"/>
      <c r="DB28" s="16"/>
      <c r="DC28" s="16"/>
      <c r="DD28" s="16"/>
    </row>
    <row r="29" spans="3:108" ht="15.75" thickBot="1" x14ac:dyDescent="0.3">
      <c r="C29" s="72">
        <v>12</v>
      </c>
      <c r="D29" s="64"/>
      <c r="E29" s="66"/>
      <c r="F29" s="95" t="str">
        <f t="shared" si="19"/>
        <v>Pepsi</v>
      </c>
      <c r="G29" s="93" t="str">
        <f t="shared" si="20"/>
        <v>Sprite</v>
      </c>
      <c r="H29" s="83">
        <v>7</v>
      </c>
      <c r="I29" s="93" t="str">
        <f t="shared" si="21"/>
        <v/>
      </c>
      <c r="J29" s="93" t="str">
        <f t="shared" si="22"/>
        <v/>
      </c>
      <c r="K29" s="83"/>
      <c r="L29" s="93" t="str">
        <f t="shared" si="23"/>
        <v/>
      </c>
      <c r="M29" s="93" t="str">
        <f t="shared" si="24"/>
        <v/>
      </c>
      <c r="N29" s="86"/>
      <c r="Q29" s="15"/>
      <c r="R29" s="15"/>
      <c r="S29" s="15"/>
      <c r="U29" s="15"/>
      <c r="V29" s="103"/>
      <c r="W29" s="103"/>
      <c r="X29" s="103"/>
      <c r="Y29" s="103"/>
      <c r="Z29" s="103"/>
      <c r="AA29" s="103"/>
      <c r="AB29" s="103"/>
      <c r="AC29" s="103"/>
      <c r="AD29" s="103"/>
      <c r="AE29" s="103"/>
      <c r="AF29" s="104"/>
      <c r="AG29" s="103"/>
      <c r="AH29" s="105"/>
      <c r="AI29" s="100"/>
      <c r="AJ29" s="100"/>
      <c r="AK29" s="100"/>
      <c r="AL29" s="100"/>
      <c r="AM29" s="100"/>
      <c r="AN29" s="100"/>
      <c r="AO29" s="100"/>
      <c r="AP29" s="100"/>
      <c r="AQ29" s="100"/>
      <c r="AR29" s="100"/>
      <c r="AS29" s="100"/>
      <c r="AT29" s="4"/>
      <c r="AU29" s="4"/>
      <c r="AV29" s="4"/>
      <c r="AW29" s="4"/>
      <c r="AX29" s="4"/>
      <c r="AY29" s="4"/>
      <c r="AZ29" s="4"/>
      <c r="BA29" s="4"/>
      <c r="BB29" s="4"/>
      <c r="BC29" s="4"/>
      <c r="BD29" s="4"/>
      <c r="BE29" s="4"/>
      <c r="BF29" s="4"/>
      <c r="BG29" s="4"/>
      <c r="BH29" s="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5"/>
      <c r="DD29" s="3"/>
    </row>
    <row r="30" spans="3:108" ht="15.75" thickBot="1" x14ac:dyDescent="0.3">
      <c r="C30" s="207" t="s">
        <v>60</v>
      </c>
      <c r="D30" s="208"/>
      <c r="E30" s="68"/>
      <c r="F30" s="95" t="str">
        <f t="shared" si="19"/>
        <v>Pepsi</v>
      </c>
      <c r="G30" s="93" t="str">
        <f t="shared" si="20"/>
        <v>Diet Coke</v>
      </c>
      <c r="H30" s="83">
        <v>5</v>
      </c>
      <c r="I30" s="93" t="str">
        <f t="shared" si="21"/>
        <v/>
      </c>
      <c r="J30" s="93" t="str">
        <f t="shared" si="22"/>
        <v/>
      </c>
      <c r="K30" s="83"/>
      <c r="L30" s="93" t="str">
        <f t="shared" si="23"/>
        <v/>
      </c>
      <c r="M30" s="93" t="str">
        <f t="shared" si="24"/>
        <v/>
      </c>
      <c r="N30" s="86"/>
      <c r="Q30" s="15"/>
      <c r="R30" s="15"/>
      <c r="S30" s="15"/>
      <c r="U30" s="15"/>
      <c r="V30" s="103"/>
      <c r="W30" s="103"/>
      <c r="X30" s="103"/>
      <c r="Y30" s="103"/>
      <c r="Z30" s="103"/>
      <c r="AA30" s="103"/>
      <c r="AB30" s="103"/>
      <c r="AC30" s="103"/>
      <c r="AD30" s="103"/>
      <c r="AE30" s="103"/>
      <c r="AF30" s="104"/>
      <c r="AG30" s="103"/>
      <c r="AH30" s="105"/>
      <c r="AI30" s="100"/>
      <c r="AJ30" s="100"/>
      <c r="AK30" s="100"/>
      <c r="AL30" s="100"/>
      <c r="AM30" s="100"/>
      <c r="AN30" s="100"/>
      <c r="AO30" s="100"/>
      <c r="AP30" s="100"/>
      <c r="AQ30" s="100"/>
      <c r="AR30" s="100"/>
      <c r="AS30" s="100"/>
      <c r="AT30" s="4"/>
      <c r="AU30" s="4"/>
      <c r="AV30" s="4"/>
      <c r="AW30" s="4"/>
      <c r="AX30" s="4"/>
      <c r="AY30" s="4"/>
      <c r="AZ30" s="4"/>
      <c r="BA30" s="4"/>
      <c r="BB30" s="4"/>
      <c r="BC30" s="4"/>
      <c r="BD30" s="4"/>
      <c r="BE30" s="4"/>
      <c r="BF30" s="4"/>
      <c r="BG30" s="4"/>
      <c r="BH30" s="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5"/>
      <c r="DD30" s="3"/>
    </row>
    <row r="31" spans="3:108" x14ac:dyDescent="0.25">
      <c r="C31" s="209" t="s">
        <v>51</v>
      </c>
      <c r="D31" s="210"/>
      <c r="E31" s="73"/>
      <c r="F31" s="95" t="str">
        <f t="shared" si="19"/>
        <v>Pepsi</v>
      </c>
      <c r="G31" s="93" t="str">
        <f t="shared" si="20"/>
        <v>Pepsi Max</v>
      </c>
      <c r="H31" s="83">
        <v>2.5</v>
      </c>
      <c r="I31" s="93" t="str">
        <f t="shared" si="21"/>
        <v/>
      </c>
      <c r="J31" s="93" t="str">
        <f t="shared" si="22"/>
        <v/>
      </c>
      <c r="K31" s="83"/>
      <c r="L31" s="93" t="str">
        <f t="shared" si="23"/>
        <v/>
      </c>
      <c r="M31" s="93" t="str">
        <f t="shared" si="24"/>
        <v/>
      </c>
      <c r="N31" s="86"/>
      <c r="Q31" s="15"/>
      <c r="R31" s="15"/>
      <c r="S31" s="15"/>
      <c r="U31" s="15"/>
      <c r="V31" s="103"/>
      <c r="W31" s="103"/>
      <c r="X31" s="103"/>
      <c r="Y31" s="103"/>
      <c r="Z31" s="103"/>
      <c r="AA31" s="103"/>
      <c r="AB31" s="103"/>
      <c r="AC31" s="103"/>
      <c r="AD31" s="103"/>
      <c r="AE31" s="103"/>
      <c r="AF31" s="104"/>
      <c r="AG31" s="103"/>
      <c r="AH31" s="105"/>
      <c r="AI31" s="100"/>
      <c r="AJ31" s="100"/>
      <c r="AK31" s="100"/>
      <c r="AL31" s="100"/>
      <c r="AM31" s="100"/>
      <c r="AN31" s="100"/>
      <c r="AO31" s="100"/>
      <c r="AP31" s="100"/>
      <c r="AQ31" s="100"/>
      <c r="AR31" s="100"/>
      <c r="AS31" s="100"/>
      <c r="AT31" s="4"/>
      <c r="AU31" s="4"/>
      <c r="AV31" s="4"/>
      <c r="AW31" s="4"/>
      <c r="AX31" s="4"/>
      <c r="AY31" s="4"/>
      <c r="AZ31" s="4"/>
      <c r="BA31" s="4"/>
      <c r="BB31" s="4"/>
      <c r="BC31" s="4"/>
      <c r="BD31" s="4"/>
      <c r="BE31" s="4"/>
      <c r="BF31" s="4"/>
      <c r="BG31" s="4"/>
      <c r="BH31" s="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5"/>
      <c r="DD31" s="3"/>
    </row>
    <row r="32" spans="3:108" x14ac:dyDescent="0.25">
      <c r="C32" s="152" t="s">
        <v>52</v>
      </c>
      <c r="D32" s="153"/>
      <c r="E32" s="73"/>
      <c r="F32" s="95" t="str">
        <f t="shared" si="19"/>
        <v>Pepsi</v>
      </c>
      <c r="G32" s="93" t="str">
        <f t="shared" si="20"/>
        <v>PM2</v>
      </c>
      <c r="H32" s="83">
        <v>2.5</v>
      </c>
      <c r="I32" s="93" t="str">
        <f t="shared" si="21"/>
        <v/>
      </c>
      <c r="J32" s="93" t="str">
        <f t="shared" si="22"/>
        <v/>
      </c>
      <c r="K32" s="83"/>
      <c r="L32" s="93" t="str">
        <f t="shared" si="23"/>
        <v/>
      </c>
      <c r="M32" s="93" t="str">
        <f t="shared" si="24"/>
        <v/>
      </c>
      <c r="N32" s="86"/>
      <c r="Q32" s="15"/>
      <c r="R32" s="15"/>
      <c r="S32" s="15"/>
      <c r="U32" s="15"/>
      <c r="V32" s="103"/>
      <c r="W32" s="103"/>
      <c r="X32" s="103"/>
      <c r="Y32" s="103"/>
      <c r="Z32" s="103"/>
      <c r="AA32" s="103"/>
      <c r="AB32" s="103"/>
      <c r="AC32" s="103"/>
      <c r="AD32" s="103"/>
      <c r="AE32" s="103"/>
      <c r="AF32" s="104"/>
      <c r="AG32" s="103"/>
      <c r="AH32" s="105"/>
      <c r="AI32" s="100"/>
      <c r="AJ32" s="100"/>
      <c r="AK32" s="100"/>
      <c r="AL32" s="100"/>
      <c r="AM32" s="100"/>
      <c r="AN32" s="100"/>
      <c r="AO32" s="100"/>
      <c r="AP32" s="100"/>
      <c r="AQ32" s="100"/>
      <c r="AR32" s="100"/>
      <c r="AS32" s="100"/>
      <c r="AT32" s="4"/>
      <c r="AU32" s="4"/>
      <c r="AV32" s="4"/>
      <c r="AW32" s="4"/>
      <c r="AX32" s="4"/>
      <c r="AY32" s="4"/>
      <c r="AZ32" s="4"/>
      <c r="BA32" s="4"/>
      <c r="BB32" s="4"/>
      <c r="BC32" s="4"/>
      <c r="BD32" s="4"/>
      <c r="BE32" s="4"/>
      <c r="BF32" s="4"/>
      <c r="BG32" s="4"/>
      <c r="BH32" s="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5"/>
      <c r="DD32" s="3"/>
    </row>
    <row r="33" spans="2:108" x14ac:dyDescent="0.25">
      <c r="C33" s="152" t="s">
        <v>53</v>
      </c>
      <c r="D33" s="153"/>
      <c r="E33" s="73"/>
      <c r="F33" s="95" t="str">
        <f t="shared" si="19"/>
        <v/>
      </c>
      <c r="G33" s="93" t="str">
        <f t="shared" si="20"/>
        <v/>
      </c>
      <c r="H33" s="83"/>
      <c r="I33" s="93" t="str">
        <f t="shared" si="21"/>
        <v/>
      </c>
      <c r="J33" s="93" t="str">
        <f t="shared" si="22"/>
        <v/>
      </c>
      <c r="K33" s="83"/>
      <c r="L33" s="93" t="str">
        <f t="shared" si="23"/>
        <v/>
      </c>
      <c r="M33" s="93" t="str">
        <f t="shared" si="24"/>
        <v/>
      </c>
      <c r="N33" s="86"/>
      <c r="Q33" s="15"/>
      <c r="R33" s="15"/>
      <c r="S33" s="15"/>
      <c r="U33" s="15"/>
      <c r="V33" s="103"/>
      <c r="W33" s="103"/>
      <c r="X33" s="103"/>
      <c r="Y33" s="103"/>
      <c r="Z33" s="103"/>
      <c r="AA33" s="103"/>
      <c r="AB33" s="103"/>
      <c r="AC33" s="103"/>
      <c r="AD33" s="103"/>
      <c r="AE33" s="103"/>
      <c r="AF33" s="104"/>
      <c r="AG33" s="103"/>
      <c r="AH33" s="105"/>
      <c r="AI33" s="100"/>
      <c r="AJ33" s="100"/>
      <c r="AK33" s="100"/>
      <c r="AL33" s="100"/>
      <c r="AM33" s="100"/>
      <c r="AN33" s="100"/>
      <c r="AO33" s="100"/>
      <c r="AP33" s="100"/>
      <c r="AQ33" s="100"/>
      <c r="AR33" s="100"/>
      <c r="AS33" s="100"/>
      <c r="AT33" s="4"/>
      <c r="AU33" s="4"/>
      <c r="AV33" s="4"/>
      <c r="AW33" s="4"/>
      <c r="AX33" s="4"/>
      <c r="AY33" s="4"/>
      <c r="AZ33" s="4"/>
      <c r="BA33" s="4"/>
      <c r="BB33" s="4"/>
      <c r="BC33" s="4"/>
      <c r="BD33" s="4"/>
      <c r="BE33" s="4"/>
      <c r="BF33" s="4"/>
      <c r="BG33" s="4"/>
      <c r="BH33" s="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5"/>
      <c r="DD33" s="3"/>
    </row>
    <row r="34" spans="2:108" x14ac:dyDescent="0.25">
      <c r="C34" s="152" t="s">
        <v>54</v>
      </c>
      <c r="D34" s="153"/>
      <c r="E34" s="73"/>
      <c r="F34" s="95" t="str">
        <f t="shared" si="19"/>
        <v/>
      </c>
      <c r="G34" s="93" t="str">
        <f t="shared" si="20"/>
        <v/>
      </c>
      <c r="H34" s="83"/>
      <c r="I34" s="93" t="str">
        <f t="shared" si="21"/>
        <v>Pepsi Max</v>
      </c>
      <c r="J34" s="93" t="str">
        <f t="shared" si="22"/>
        <v>PM2</v>
      </c>
      <c r="K34" s="83">
        <v>1</v>
      </c>
      <c r="L34" s="93" t="str">
        <f t="shared" si="23"/>
        <v/>
      </c>
      <c r="M34" s="93" t="str">
        <f t="shared" si="24"/>
        <v/>
      </c>
      <c r="N34" s="86"/>
      <c r="Q34" s="15"/>
      <c r="R34" s="15"/>
      <c r="S34" s="15"/>
      <c r="U34" s="15"/>
      <c r="V34" s="103"/>
      <c r="W34" s="103"/>
      <c r="X34" s="103"/>
      <c r="Y34" s="103"/>
      <c r="Z34" s="103"/>
      <c r="AA34" s="103"/>
      <c r="AB34" s="103"/>
      <c r="AC34" s="103"/>
      <c r="AD34" s="103"/>
      <c r="AE34" s="103"/>
      <c r="AF34" s="104"/>
      <c r="AG34" s="103"/>
      <c r="AH34" s="105"/>
      <c r="AI34" s="100"/>
      <c r="AJ34" s="100"/>
      <c r="AK34" s="100"/>
      <c r="AL34" s="100"/>
      <c r="AM34" s="100"/>
      <c r="AN34" s="100"/>
      <c r="AO34" s="100"/>
      <c r="AP34" s="100"/>
      <c r="AQ34" s="100"/>
      <c r="AR34" s="100"/>
      <c r="AS34" s="100"/>
      <c r="AT34" s="4"/>
      <c r="AU34" s="4"/>
      <c r="AV34" s="4"/>
      <c r="AW34" s="4"/>
      <c r="AX34" s="4"/>
      <c r="AY34" s="4"/>
      <c r="AZ34" s="4"/>
      <c r="BA34" s="4"/>
      <c r="BB34" s="4"/>
      <c r="BC34" s="4"/>
      <c r="BD34" s="4"/>
      <c r="BE34" s="4"/>
      <c r="BF34" s="4"/>
      <c r="BG34" s="4"/>
      <c r="BH34" s="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5"/>
      <c r="DD34" s="3"/>
    </row>
    <row r="35" spans="2:108" x14ac:dyDescent="0.25">
      <c r="C35" s="152" t="s">
        <v>55</v>
      </c>
      <c r="D35" s="153"/>
      <c r="E35" s="73"/>
      <c r="F35" s="95" t="str">
        <f t="shared" si="19"/>
        <v/>
      </c>
      <c r="G35" s="93" t="str">
        <f t="shared" si="20"/>
        <v/>
      </c>
      <c r="H35" s="83"/>
      <c r="I35" s="93" t="str">
        <f t="shared" si="21"/>
        <v/>
      </c>
      <c r="J35" s="93" t="str">
        <f t="shared" si="22"/>
        <v/>
      </c>
      <c r="K35" s="83"/>
      <c r="L35" s="93" t="str">
        <f t="shared" si="23"/>
        <v/>
      </c>
      <c r="M35" s="93" t="str">
        <f t="shared" si="24"/>
        <v/>
      </c>
      <c r="N35" s="86"/>
      <c r="O35" s="66"/>
      <c r="P35" s="66"/>
      <c r="Q35" s="15"/>
      <c r="R35" s="15"/>
      <c r="S35" s="15"/>
      <c r="U35" s="15"/>
      <c r="V35" s="103"/>
      <c r="W35" s="103"/>
      <c r="X35" s="103"/>
      <c r="Y35" s="103"/>
      <c r="Z35" s="103"/>
      <c r="AA35" s="103"/>
      <c r="AB35" s="103"/>
      <c r="AC35" s="103"/>
      <c r="AD35" s="103"/>
      <c r="AE35" s="103"/>
      <c r="AF35" s="104"/>
      <c r="AG35" s="103"/>
      <c r="AH35" s="105"/>
      <c r="AI35" s="100"/>
      <c r="AJ35" s="100"/>
      <c r="AK35" s="100"/>
      <c r="AL35" s="100"/>
      <c r="AM35" s="100"/>
      <c r="AN35" s="100"/>
      <c r="AO35" s="100"/>
      <c r="AP35" s="100"/>
      <c r="AQ35" s="100"/>
      <c r="AR35" s="100"/>
      <c r="AS35" s="100"/>
      <c r="AT35" s="4"/>
      <c r="AU35" s="4"/>
      <c r="AV35" s="4"/>
      <c r="AW35" s="4"/>
      <c r="AX35" s="4"/>
      <c r="AY35" s="4"/>
      <c r="AZ35" s="4"/>
      <c r="BA35" s="4"/>
      <c r="BB35" s="4"/>
      <c r="BC35" s="4"/>
      <c r="BD35" s="4"/>
      <c r="BE35" s="4"/>
      <c r="BF35" s="4"/>
      <c r="BG35" s="4"/>
      <c r="BH35" s="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5"/>
      <c r="DD35" s="3"/>
    </row>
    <row r="36" spans="2:108" x14ac:dyDescent="0.25">
      <c r="C36" s="152" t="s">
        <v>56</v>
      </c>
      <c r="D36" s="153"/>
      <c r="E36" s="73"/>
      <c r="F36" s="95" t="str">
        <f t="shared" si="19"/>
        <v/>
      </c>
      <c r="G36" s="93" t="str">
        <f t="shared" si="20"/>
        <v/>
      </c>
      <c r="H36" s="83"/>
      <c r="I36" s="93" t="str">
        <f t="shared" si="21"/>
        <v/>
      </c>
      <c r="J36" s="93" t="str">
        <f t="shared" si="22"/>
        <v/>
      </c>
      <c r="K36" s="83"/>
      <c r="L36" s="93" t="str">
        <f t="shared" si="23"/>
        <v/>
      </c>
      <c r="M36" s="93" t="str">
        <f t="shared" si="24"/>
        <v/>
      </c>
      <c r="N36" s="86"/>
      <c r="O36" s="66"/>
      <c r="P36" s="66"/>
      <c r="Q36" s="15"/>
      <c r="R36" s="15"/>
      <c r="S36" s="15"/>
      <c r="U36" s="15"/>
      <c r="V36" s="103"/>
      <c r="W36" s="103"/>
      <c r="X36" s="103"/>
      <c r="Y36" s="103"/>
      <c r="Z36" s="103"/>
      <c r="AA36" s="103"/>
      <c r="AB36" s="103"/>
      <c r="AC36" s="103"/>
      <c r="AD36" s="103"/>
      <c r="AE36" s="103"/>
      <c r="AF36" s="104"/>
      <c r="AG36" s="103"/>
      <c r="AH36" s="105"/>
      <c r="AI36" s="100"/>
      <c r="AJ36" s="100"/>
      <c r="AK36" s="100"/>
      <c r="AL36" s="100"/>
      <c r="AM36" s="100"/>
      <c r="AN36" s="100"/>
      <c r="AO36" s="100"/>
      <c r="AP36" s="100"/>
      <c r="AQ36" s="100"/>
      <c r="AR36" s="100"/>
      <c r="AS36" s="100"/>
      <c r="AT36" s="4"/>
      <c r="AU36" s="4"/>
      <c r="AV36" s="4"/>
      <c r="AW36" s="4"/>
      <c r="AX36" s="4"/>
      <c r="AY36" s="4"/>
      <c r="AZ36" s="4"/>
      <c r="BA36" s="4"/>
      <c r="BB36" s="4"/>
      <c r="BC36" s="4"/>
      <c r="BD36" s="4"/>
      <c r="BE36" s="4"/>
      <c r="BF36" s="4"/>
      <c r="BG36" s="4"/>
      <c r="BH36" s="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5"/>
      <c r="DD36" s="3"/>
    </row>
    <row r="37" spans="2:108" x14ac:dyDescent="0.25">
      <c r="C37" s="152" t="s">
        <v>57</v>
      </c>
      <c r="D37" s="153"/>
      <c r="E37" s="73"/>
      <c r="F37" s="95" t="str">
        <f t="shared" si="19"/>
        <v/>
      </c>
      <c r="G37" s="93" t="str">
        <f t="shared" si="20"/>
        <v/>
      </c>
      <c r="H37" s="83"/>
      <c r="I37" s="93" t="str">
        <f t="shared" si="21"/>
        <v/>
      </c>
      <c r="J37" s="93" t="str">
        <f t="shared" si="22"/>
        <v/>
      </c>
      <c r="K37" s="83"/>
      <c r="L37" s="93" t="str">
        <f t="shared" si="23"/>
        <v/>
      </c>
      <c r="M37" s="93" t="str">
        <f t="shared" si="24"/>
        <v/>
      </c>
      <c r="N37" s="86"/>
      <c r="O37" s="66"/>
      <c r="P37" s="66"/>
      <c r="Q37" s="15"/>
      <c r="R37" s="15"/>
      <c r="S37" s="15"/>
      <c r="U37" s="15"/>
      <c r="V37" s="103"/>
      <c r="W37" s="103"/>
      <c r="X37" s="103"/>
      <c r="Y37" s="103"/>
      <c r="Z37" s="103"/>
      <c r="AA37" s="103"/>
      <c r="AB37" s="103"/>
      <c r="AC37" s="103"/>
      <c r="AD37" s="103"/>
      <c r="AE37" s="103"/>
      <c r="AF37" s="104"/>
      <c r="AG37" s="103"/>
      <c r="AH37" s="105"/>
      <c r="AI37" s="100"/>
      <c r="AJ37" s="100"/>
      <c r="AK37" s="100"/>
      <c r="AL37" s="100"/>
      <c r="AM37" s="100"/>
      <c r="AN37" s="100"/>
      <c r="AO37" s="100"/>
      <c r="AP37" s="100"/>
      <c r="AQ37" s="100"/>
      <c r="AR37" s="100"/>
      <c r="AS37" s="100"/>
      <c r="AT37" s="4"/>
      <c r="AU37" s="4"/>
      <c r="AV37" s="4"/>
      <c r="AW37" s="4"/>
      <c r="AX37" s="4"/>
      <c r="AY37" s="4"/>
      <c r="AZ37" s="4"/>
      <c r="BA37" s="4"/>
      <c r="BB37" s="4"/>
      <c r="BC37" s="4"/>
      <c r="BD37" s="4"/>
      <c r="BE37" s="4"/>
      <c r="BF37" s="4"/>
      <c r="BG37" s="4"/>
      <c r="BH37" s="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5"/>
      <c r="DD37" s="3"/>
    </row>
    <row r="38" spans="2:108" x14ac:dyDescent="0.25">
      <c r="C38" s="152" t="s">
        <v>58</v>
      </c>
      <c r="D38" s="153"/>
      <c r="E38" s="73"/>
      <c r="F38" s="95" t="str">
        <f t="shared" si="19"/>
        <v/>
      </c>
      <c r="G38" s="93" t="str">
        <f t="shared" si="20"/>
        <v/>
      </c>
      <c r="H38" s="83"/>
      <c r="I38" s="93" t="str">
        <f t="shared" si="21"/>
        <v/>
      </c>
      <c r="J38" s="93" t="str">
        <f t="shared" si="22"/>
        <v/>
      </c>
      <c r="K38" s="83"/>
      <c r="L38" s="93" t="str">
        <f t="shared" si="23"/>
        <v/>
      </c>
      <c r="M38" s="93" t="str">
        <f t="shared" si="24"/>
        <v/>
      </c>
      <c r="N38" s="86"/>
      <c r="O38" s="66"/>
      <c r="P38" s="66"/>
      <c r="Q38" s="15"/>
      <c r="R38" s="15"/>
      <c r="S38" s="15"/>
      <c r="U38" s="15"/>
      <c r="V38" s="103"/>
      <c r="W38" s="103"/>
      <c r="X38" s="103"/>
      <c r="Y38" s="103"/>
      <c r="Z38" s="103"/>
      <c r="AA38" s="103"/>
      <c r="AB38" s="103"/>
      <c r="AC38" s="103"/>
      <c r="AD38" s="103"/>
      <c r="AE38" s="103"/>
      <c r="AF38" s="104"/>
      <c r="AG38" s="103"/>
      <c r="AH38" s="105"/>
      <c r="AI38" s="100"/>
      <c r="AJ38" s="100"/>
      <c r="AK38" s="100"/>
      <c r="AL38" s="100"/>
      <c r="AM38" s="100"/>
      <c r="AN38" s="100"/>
      <c r="AO38" s="100"/>
      <c r="AP38" s="100"/>
      <c r="AQ38" s="100"/>
      <c r="AR38" s="100"/>
      <c r="AS38" s="100"/>
      <c r="AT38" s="4"/>
      <c r="AU38" s="4"/>
      <c r="AV38" s="4"/>
      <c r="AW38" s="4"/>
      <c r="AX38" s="4"/>
      <c r="AY38" s="4"/>
      <c r="AZ38" s="4"/>
      <c r="BA38" s="4"/>
      <c r="BB38" s="4"/>
      <c r="BC38" s="4"/>
      <c r="BD38" s="4"/>
      <c r="BE38" s="4"/>
      <c r="BF38" s="4"/>
      <c r="BG38" s="4"/>
      <c r="BH38" s="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5"/>
      <c r="DD38" s="3"/>
    </row>
    <row r="39" spans="2:108" ht="15.75" thickBot="1" x14ac:dyDescent="0.3">
      <c r="C39" s="199" t="s">
        <v>59</v>
      </c>
      <c r="D39" s="200"/>
      <c r="E39" s="73"/>
      <c r="F39" s="96" t="str">
        <f t="shared" si="19"/>
        <v>Sprite</v>
      </c>
      <c r="G39" s="97" t="str">
        <f t="shared" si="20"/>
        <v>Diet Coke</v>
      </c>
      <c r="H39" s="84">
        <v>5</v>
      </c>
      <c r="I39" s="97" t="str">
        <f t="shared" si="21"/>
        <v/>
      </c>
      <c r="J39" s="97" t="str">
        <f t="shared" si="22"/>
        <v/>
      </c>
      <c r="K39" s="84"/>
      <c r="L39" s="97" t="str">
        <f t="shared" si="23"/>
        <v/>
      </c>
      <c r="M39" s="97" t="str">
        <f t="shared" si="24"/>
        <v/>
      </c>
      <c r="N39" s="87"/>
      <c r="O39" s="15"/>
      <c r="P39" s="15"/>
      <c r="Q39" s="15"/>
      <c r="R39" s="15"/>
      <c r="S39" s="15"/>
      <c r="U39" s="15"/>
      <c r="V39" s="103"/>
      <c r="W39" s="103"/>
      <c r="X39" s="103"/>
      <c r="Y39" s="103"/>
      <c r="Z39" s="103"/>
      <c r="AA39" s="103"/>
      <c r="AB39" s="103"/>
      <c r="AC39" s="103"/>
      <c r="AD39" s="103"/>
      <c r="AE39" s="103"/>
      <c r="AF39" s="103"/>
      <c r="AG39" s="103"/>
      <c r="AH39" s="106"/>
      <c r="AI39" s="100"/>
      <c r="AJ39" s="100"/>
      <c r="AK39" s="100"/>
      <c r="AL39" s="100"/>
      <c r="AM39" s="100"/>
      <c r="AN39" s="100"/>
      <c r="AO39" s="100"/>
      <c r="AP39" s="100"/>
      <c r="AQ39" s="100"/>
      <c r="AR39" s="100"/>
      <c r="AS39" s="100"/>
      <c r="AT39" s="4"/>
      <c r="AU39" s="4"/>
      <c r="AV39" s="4"/>
      <c r="AW39" s="4"/>
      <c r="AX39" s="4"/>
      <c r="AY39" s="4"/>
      <c r="AZ39" s="4"/>
      <c r="BA39" s="4"/>
      <c r="BB39" s="4"/>
      <c r="BC39" s="4"/>
      <c r="BD39" s="4"/>
      <c r="BE39" s="4"/>
      <c r="BF39" s="4"/>
      <c r="BG39" s="4"/>
      <c r="BH39" s="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5"/>
      <c r="DB39" s="16"/>
      <c r="DD39" s="14"/>
    </row>
    <row r="40" spans="2:108" ht="18.75" x14ac:dyDescent="0.3">
      <c r="C40" s="2"/>
      <c r="D40" s="74"/>
      <c r="E40" s="21"/>
      <c r="H40" s="21"/>
      <c r="K40" s="21"/>
      <c r="L40" s="21"/>
      <c r="M40" s="21"/>
      <c r="N40" s="21"/>
      <c r="O40" s="21"/>
      <c r="P40" s="21"/>
      <c r="Q40" s="15"/>
      <c r="R40" s="15"/>
      <c r="S40" s="15"/>
      <c r="T40" s="15"/>
      <c r="U40" s="15"/>
      <c r="V40" s="103"/>
      <c r="W40" s="103"/>
      <c r="X40" s="103"/>
      <c r="Y40" s="103"/>
      <c r="Z40" s="103"/>
      <c r="AA40" s="103"/>
      <c r="AB40" s="103"/>
      <c r="AC40" s="103"/>
      <c r="AD40" s="103"/>
      <c r="AE40" s="103"/>
      <c r="AF40" s="103"/>
      <c r="AG40" s="103"/>
      <c r="AH40" s="99"/>
      <c r="AI40" s="107"/>
      <c r="AJ40" s="107"/>
      <c r="AK40" s="107"/>
      <c r="AL40" s="107"/>
      <c r="AM40" s="107"/>
      <c r="AN40" s="107"/>
      <c r="AO40" s="107"/>
      <c r="AP40" s="107"/>
      <c r="AQ40" s="107"/>
      <c r="AR40" s="107"/>
      <c r="AS40" s="107"/>
      <c r="AT40" s="133"/>
      <c r="AU40" s="133"/>
      <c r="AV40" s="133"/>
      <c r="AW40" s="133"/>
      <c r="AX40" s="133"/>
      <c r="AY40" s="133"/>
      <c r="AZ40" s="133"/>
      <c r="BA40" s="133"/>
      <c r="BB40" s="133"/>
      <c r="BC40" s="133"/>
      <c r="BD40" s="133"/>
      <c r="BE40" s="133"/>
      <c r="BF40" s="133"/>
      <c r="BG40" s="133"/>
      <c r="BH40" s="133"/>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4"/>
      <c r="CX40" s="14"/>
      <c r="CY40" s="14"/>
      <c r="CZ40" s="15"/>
      <c r="DD40" s="3"/>
    </row>
    <row r="41" spans="2:108" ht="18.75" x14ac:dyDescent="0.3">
      <c r="C41" s="2"/>
      <c r="D41" s="74"/>
      <c r="E41" s="159"/>
      <c r="F41" s="159"/>
      <c r="G41" s="159"/>
      <c r="H41" s="159"/>
      <c r="I41" s="159"/>
      <c r="J41" s="159"/>
      <c r="K41" s="159"/>
      <c r="L41" s="159"/>
      <c r="M41" s="159"/>
      <c r="N41" s="159"/>
      <c r="O41" s="159"/>
      <c r="P41" s="159"/>
      <c r="Q41" s="15"/>
      <c r="R41" s="15"/>
      <c r="S41" s="15"/>
      <c r="T41" s="15"/>
      <c r="U41" s="15"/>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D41" s="3"/>
    </row>
    <row r="42" spans="2:108" ht="15.75" customHeight="1" x14ac:dyDescent="0.25">
      <c r="C42" s="2"/>
      <c r="D42" s="2"/>
      <c r="E42" s="159"/>
      <c r="F42" s="159"/>
      <c r="G42" s="159"/>
      <c r="H42" s="159"/>
      <c r="I42" s="159"/>
      <c r="J42" s="159"/>
      <c r="K42" s="159"/>
      <c r="L42" s="159"/>
      <c r="M42" s="159"/>
      <c r="N42" s="159"/>
      <c r="O42" s="159"/>
      <c r="P42" s="159"/>
      <c r="Q42" s="15"/>
      <c r="R42" s="15"/>
      <c r="S42" s="15"/>
      <c r="T42" s="15"/>
      <c r="U42" s="15"/>
      <c r="V42" s="103"/>
      <c r="W42" s="103"/>
      <c r="X42" s="103"/>
      <c r="Y42" s="103"/>
      <c r="Z42" s="103"/>
      <c r="AA42" s="103"/>
      <c r="AB42" s="103"/>
      <c r="AC42" s="103"/>
      <c r="AD42" s="103"/>
      <c r="AE42" s="103"/>
      <c r="AF42" s="103"/>
      <c r="AG42" s="103"/>
      <c r="AH42" s="108"/>
      <c r="AI42" s="101"/>
      <c r="AJ42" s="101"/>
      <c r="AK42" s="101"/>
      <c r="AL42" s="101"/>
      <c r="AM42" s="101"/>
      <c r="AN42" s="101"/>
      <c r="AO42" s="101"/>
      <c r="AP42" s="101"/>
      <c r="AQ42" s="101"/>
      <c r="AR42" s="101"/>
      <c r="AS42" s="101"/>
      <c r="AT42" s="131"/>
      <c r="AU42" s="131"/>
      <c r="AV42" s="131"/>
      <c r="AW42" s="131"/>
      <c r="AX42" s="131"/>
      <c r="AY42" s="131"/>
      <c r="AZ42" s="131"/>
      <c r="BA42" s="131"/>
      <c r="BB42" s="131"/>
      <c r="BC42" s="131"/>
      <c r="BD42" s="131"/>
      <c r="BE42" s="131"/>
      <c r="BF42" s="131"/>
      <c r="BG42" s="131"/>
      <c r="BH42" s="131"/>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5"/>
      <c r="CX42" s="15"/>
      <c r="CY42" s="15"/>
      <c r="CZ42" s="15"/>
      <c r="DD42" s="20"/>
    </row>
    <row r="43" spans="2:108" ht="15.75" thickBot="1" x14ac:dyDescent="0.3">
      <c r="C43" s="2"/>
      <c r="D43" s="2"/>
      <c r="V43" s="98"/>
      <c r="W43" s="99"/>
      <c r="X43" s="99"/>
      <c r="Y43" s="99"/>
      <c r="Z43" s="99"/>
      <c r="AA43" s="99"/>
      <c r="AB43" s="99"/>
      <c r="AC43" s="99"/>
      <c r="AD43" s="99"/>
      <c r="AE43" s="99"/>
      <c r="AF43" s="99"/>
      <c r="AG43" s="99"/>
      <c r="AH43" s="108"/>
      <c r="AI43" s="101"/>
      <c r="AJ43" s="101"/>
      <c r="AK43" s="101"/>
      <c r="AL43" s="101"/>
      <c r="AM43" s="101"/>
      <c r="AN43" s="101"/>
      <c r="AO43" s="101"/>
      <c r="AP43" s="101"/>
      <c r="AQ43" s="101"/>
      <c r="AR43" s="101"/>
      <c r="AS43" s="101"/>
      <c r="AT43" s="131"/>
      <c r="AU43" s="131"/>
      <c r="AV43" s="131"/>
      <c r="AW43" s="131"/>
      <c r="AX43" s="131"/>
      <c r="AY43" s="131"/>
      <c r="AZ43" s="131"/>
      <c r="BA43" s="131"/>
      <c r="BB43" s="131"/>
      <c r="BC43" s="131"/>
      <c r="BD43" s="131"/>
      <c r="BE43" s="131"/>
      <c r="BF43" s="131"/>
      <c r="BG43" s="131"/>
      <c r="BH43" s="131"/>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DD43" s="3"/>
    </row>
    <row r="44" spans="2:108" ht="16.5" thickBot="1" x14ac:dyDescent="0.3">
      <c r="F44" s="196" t="s">
        <v>41</v>
      </c>
      <c r="G44" s="197"/>
      <c r="H44" s="197"/>
      <c r="I44" s="197"/>
      <c r="J44" s="197"/>
      <c r="K44" s="197"/>
      <c r="L44" s="197"/>
      <c r="M44" s="198"/>
      <c r="V44" s="98"/>
      <c r="W44" s="99"/>
      <c r="X44" s="99"/>
      <c r="Y44" s="99"/>
      <c r="Z44" s="99"/>
      <c r="AA44" s="99"/>
      <c r="AB44" s="99"/>
      <c r="AC44" s="99"/>
      <c r="AD44" s="99"/>
      <c r="AE44" s="99"/>
      <c r="AF44" s="99"/>
      <c r="AG44" s="99"/>
      <c r="AH44" s="99"/>
      <c r="AI44" s="99"/>
      <c r="AJ44" s="99"/>
      <c r="AK44" s="99"/>
      <c r="AL44" s="99"/>
      <c r="AM44" s="99"/>
      <c r="AN44" s="99"/>
      <c r="AO44" s="99"/>
      <c r="AP44" s="99"/>
      <c r="AQ44" s="99"/>
      <c r="AR44" s="99"/>
      <c r="AS44" s="99"/>
      <c r="DD44" s="3"/>
    </row>
    <row r="45" spans="2:108" ht="19.5" thickBot="1" x14ac:dyDescent="0.35">
      <c r="D45" s="8" t="s">
        <v>62</v>
      </c>
      <c r="E45" s="178" t="s">
        <v>12</v>
      </c>
      <c r="F45" s="179"/>
      <c r="G45" s="179"/>
      <c r="H45" s="179"/>
      <c r="I45" s="179"/>
      <c r="J45" s="179"/>
      <c r="K45" s="179"/>
      <c r="L45" s="179"/>
      <c r="M45" s="180"/>
      <c r="N45" s="21"/>
      <c r="O45" s="21"/>
      <c r="P45" s="21"/>
      <c r="Q45" s="2"/>
      <c r="R45" s="2"/>
      <c r="S45" s="2"/>
      <c r="T45" s="2"/>
      <c r="U45" s="2"/>
      <c r="V45" s="98"/>
      <c r="W45" s="99"/>
      <c r="X45" s="99"/>
      <c r="Y45" s="99"/>
      <c r="Z45" s="99"/>
      <c r="AA45" s="99"/>
      <c r="AB45" s="99"/>
      <c r="AC45" s="99"/>
      <c r="AD45" s="99"/>
      <c r="AE45" s="99"/>
      <c r="AF45" s="99"/>
      <c r="AG45" s="99"/>
      <c r="AH45" s="99"/>
      <c r="AI45" s="99"/>
      <c r="AJ45" s="99"/>
      <c r="AK45" s="99"/>
      <c r="AL45" s="99"/>
      <c r="AM45" s="99"/>
      <c r="AN45" s="99"/>
      <c r="AO45" s="99"/>
      <c r="AP45" s="99"/>
      <c r="AQ45" s="99"/>
      <c r="AR45" s="99"/>
      <c r="AS45" s="99"/>
    </row>
    <row r="46" spans="2:108" x14ac:dyDescent="0.25">
      <c r="D46" s="22"/>
      <c r="E46" s="181" t="s">
        <v>18</v>
      </c>
      <c r="F46" s="182"/>
      <c r="G46" s="182"/>
      <c r="H46" s="182"/>
      <c r="I46" s="182"/>
      <c r="J46" s="182"/>
      <c r="K46" s="182"/>
      <c r="L46" s="182"/>
      <c r="M46" s="183"/>
      <c r="N46" s="7"/>
      <c r="O46" s="7"/>
      <c r="P46" s="7"/>
      <c r="Q46" s="2"/>
      <c r="R46" s="2"/>
      <c r="S46" s="2"/>
      <c r="T46" s="2"/>
      <c r="U46" s="2"/>
      <c r="V46" s="98"/>
      <c r="W46" s="99"/>
      <c r="X46" s="99"/>
      <c r="Y46" s="99"/>
      <c r="Z46" s="99"/>
      <c r="AA46" s="99"/>
      <c r="AB46" s="99"/>
      <c r="AC46" s="99"/>
      <c r="AD46" s="99"/>
      <c r="AE46" s="99"/>
      <c r="AF46" s="109"/>
      <c r="AG46" s="99"/>
      <c r="AH46" s="105"/>
      <c r="AI46" s="100"/>
      <c r="AJ46" s="100"/>
      <c r="AK46" s="100"/>
      <c r="AL46" s="100"/>
      <c r="AM46" s="100"/>
      <c r="AN46" s="100"/>
      <c r="AO46" s="100"/>
      <c r="AP46" s="100"/>
      <c r="AQ46" s="100"/>
      <c r="AR46" s="100"/>
      <c r="AS46" s="100"/>
      <c r="AT46" s="4"/>
      <c r="AU46" s="4"/>
      <c r="AV46" s="4"/>
      <c r="AW46" s="4"/>
      <c r="AX46" s="4"/>
      <c r="AY46" s="4"/>
      <c r="AZ46" s="4"/>
      <c r="BA46" s="4"/>
      <c r="BB46" s="4"/>
      <c r="BC46" s="4"/>
      <c r="BD46" s="4"/>
      <c r="BE46" s="4"/>
      <c r="BF46" s="4"/>
      <c r="BG46" s="4"/>
      <c r="BH46" s="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row>
    <row r="47" spans="2:108" ht="15.75" thickBot="1" x14ac:dyDescent="0.3">
      <c r="D47" s="24"/>
      <c r="E47" s="184" t="s">
        <v>34</v>
      </c>
      <c r="F47" s="185"/>
      <c r="G47" s="185"/>
      <c r="H47" s="185"/>
      <c r="I47" s="185"/>
      <c r="J47" s="185"/>
      <c r="K47" s="185"/>
      <c r="L47" s="185"/>
      <c r="M47" s="186"/>
      <c r="N47" s="7"/>
      <c r="O47" s="7"/>
      <c r="P47" s="7"/>
      <c r="Q47" s="2"/>
      <c r="R47" s="2"/>
      <c r="S47" s="2"/>
      <c r="T47" s="2"/>
      <c r="U47" s="2"/>
      <c r="V47" s="98"/>
      <c r="W47" s="99"/>
      <c r="X47" s="99"/>
      <c r="Y47" s="99"/>
      <c r="Z47" s="99"/>
      <c r="AA47" s="99"/>
      <c r="AB47" s="99"/>
      <c r="AC47" s="99"/>
      <c r="AD47" s="99"/>
      <c r="AE47" s="110"/>
      <c r="AF47" s="109"/>
      <c r="AG47" s="99"/>
      <c r="AH47" s="105"/>
      <c r="AI47" s="100"/>
      <c r="AJ47" s="100"/>
      <c r="AK47" s="100"/>
      <c r="AL47" s="100"/>
      <c r="AM47" s="100"/>
      <c r="AN47" s="100"/>
      <c r="AO47" s="100"/>
      <c r="AP47" s="100"/>
      <c r="AQ47" s="100"/>
      <c r="AR47" s="100"/>
      <c r="AS47" s="100"/>
      <c r="AT47" s="4"/>
      <c r="AU47" s="4"/>
      <c r="AV47" s="4"/>
      <c r="AW47" s="4"/>
      <c r="AX47" s="4"/>
      <c r="AY47" s="4"/>
      <c r="AZ47" s="4"/>
      <c r="BA47" s="4"/>
      <c r="BB47" s="4"/>
      <c r="BC47" s="4"/>
      <c r="BD47" s="4"/>
      <c r="BE47" s="4"/>
      <c r="BF47" s="4"/>
      <c r="BG47" s="4"/>
      <c r="BH47" s="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row>
    <row r="48" spans="2:108" ht="19.5" thickBot="1" x14ac:dyDescent="0.35">
      <c r="B48" s="8" t="s">
        <v>11</v>
      </c>
      <c r="D48" s="25" t="s">
        <v>42</v>
      </c>
      <c r="E48" s="165" t="s">
        <v>13</v>
      </c>
      <c r="F48" s="166"/>
      <c r="G48" s="166"/>
      <c r="H48" s="166"/>
      <c r="I48" s="166"/>
      <c r="J48" s="166"/>
      <c r="K48" s="166"/>
      <c r="L48" s="166"/>
      <c r="M48" s="167"/>
      <c r="N48" s="26"/>
      <c r="O48" s="168" t="s">
        <v>40</v>
      </c>
      <c r="P48" s="169"/>
      <c r="Q48" s="169"/>
      <c r="R48" s="169"/>
      <c r="S48" s="169"/>
      <c r="T48" s="170"/>
      <c r="U48" s="2"/>
      <c r="V48" s="98"/>
      <c r="W48" s="99"/>
      <c r="X48" s="99"/>
      <c r="Y48" s="99"/>
      <c r="Z48" s="99"/>
      <c r="AA48" s="99"/>
      <c r="AB48" s="99"/>
      <c r="AC48" s="99"/>
      <c r="AD48" s="99"/>
      <c r="AE48" s="110"/>
      <c r="AF48" s="109"/>
      <c r="AG48" s="99"/>
      <c r="AH48" s="105"/>
      <c r="AI48" s="100"/>
      <c r="AJ48" s="100"/>
      <c r="AK48" s="100"/>
      <c r="AL48" s="100"/>
      <c r="AM48" s="100"/>
      <c r="AN48" s="100"/>
      <c r="AO48" s="100"/>
      <c r="AP48" s="100"/>
      <c r="AQ48" s="100"/>
      <c r="AR48" s="100"/>
      <c r="AS48" s="100"/>
      <c r="AT48" s="4"/>
      <c r="AU48" s="4"/>
      <c r="AV48" s="4"/>
      <c r="AW48" s="4"/>
      <c r="AX48" s="4"/>
      <c r="AY48" s="4"/>
      <c r="AZ48" s="4"/>
      <c r="BA48" s="4"/>
      <c r="BB48" s="4"/>
      <c r="BC48" s="4"/>
      <c r="BD48" s="4"/>
      <c r="BE48" s="4"/>
      <c r="BF48" s="4"/>
      <c r="BG48" s="4"/>
      <c r="BH48" s="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row>
    <row r="49" spans="4:101" x14ac:dyDescent="0.25">
      <c r="D49" s="27"/>
      <c r="E49" s="28"/>
      <c r="F49" s="28"/>
      <c r="G49" s="28"/>
      <c r="H49" s="28"/>
      <c r="I49" s="28"/>
      <c r="J49" s="28"/>
      <c r="K49" s="28"/>
      <c r="L49" s="28"/>
      <c r="M49" s="29"/>
      <c r="N49" s="2"/>
      <c r="O49" s="171" t="s">
        <v>71</v>
      </c>
      <c r="P49" s="172"/>
      <c r="Q49" s="172"/>
      <c r="R49" s="172"/>
      <c r="S49" s="172"/>
      <c r="T49" s="173"/>
      <c r="U49" s="2"/>
      <c r="V49" s="98"/>
      <c r="W49" s="99"/>
      <c r="X49" s="99"/>
      <c r="Y49" s="99"/>
      <c r="Z49" s="99"/>
      <c r="AA49" s="99"/>
      <c r="AB49" s="99"/>
      <c r="AC49" s="99"/>
      <c r="AD49" s="99"/>
      <c r="AE49" s="110"/>
      <c r="AF49" s="109"/>
      <c r="AG49" s="99"/>
      <c r="AH49" s="105"/>
      <c r="AI49" s="100"/>
      <c r="AJ49" s="100"/>
      <c r="AK49" s="100"/>
      <c r="AL49" s="100"/>
      <c r="AM49" s="100"/>
      <c r="AN49" s="100"/>
      <c r="AO49" s="100"/>
      <c r="AP49" s="100"/>
      <c r="AQ49" s="100"/>
      <c r="AR49" s="100"/>
      <c r="AS49" s="100"/>
      <c r="AT49" s="4"/>
      <c r="AU49" s="4"/>
      <c r="AV49" s="4"/>
      <c r="AW49" s="4"/>
      <c r="AX49" s="4"/>
      <c r="AY49" s="4"/>
      <c r="AZ49" s="4"/>
      <c r="BA49" s="4"/>
      <c r="BB49" s="4"/>
      <c r="BC49" s="4"/>
      <c r="BD49" s="4"/>
      <c r="BE49" s="4"/>
      <c r="BF49" s="4"/>
      <c r="BG49" s="4"/>
      <c r="BH49" s="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row>
    <row r="50" spans="4:101" x14ac:dyDescent="0.25">
      <c r="D50" s="30"/>
      <c r="E50" s="1"/>
      <c r="F50" s="1"/>
      <c r="G50" s="1"/>
      <c r="H50" s="1"/>
      <c r="I50" s="1"/>
      <c r="J50" s="1"/>
      <c r="K50" s="1"/>
      <c r="L50" s="1"/>
      <c r="M50" s="31"/>
      <c r="N50" s="2"/>
      <c r="O50" s="171" t="s">
        <v>46</v>
      </c>
      <c r="P50" s="172"/>
      <c r="Q50" s="172"/>
      <c r="R50" s="172"/>
      <c r="S50" s="172"/>
      <c r="T50" s="173"/>
      <c r="U50" s="2"/>
      <c r="V50" s="98"/>
      <c r="W50" s="99"/>
      <c r="X50" s="99"/>
      <c r="Y50" s="99"/>
      <c r="Z50" s="99"/>
      <c r="AA50" s="99"/>
      <c r="AB50" s="99"/>
      <c r="AC50" s="99"/>
      <c r="AD50" s="99"/>
      <c r="AE50" s="110"/>
      <c r="AF50" s="109"/>
      <c r="AG50" s="99"/>
      <c r="AH50" s="105"/>
      <c r="AI50" s="100"/>
      <c r="AJ50" s="100"/>
      <c r="AK50" s="100"/>
      <c r="AL50" s="100"/>
      <c r="AM50" s="100"/>
      <c r="AN50" s="100"/>
      <c r="AO50" s="100"/>
      <c r="AP50" s="100"/>
      <c r="AQ50" s="100"/>
      <c r="AR50" s="100"/>
      <c r="AS50" s="100"/>
      <c r="AT50" s="4"/>
      <c r="AU50" s="4"/>
      <c r="AV50" s="4"/>
      <c r="AW50" s="4"/>
      <c r="AX50" s="4"/>
      <c r="AY50" s="4"/>
      <c r="AZ50" s="4"/>
      <c r="BA50" s="4"/>
      <c r="BB50" s="4"/>
      <c r="BC50" s="4"/>
      <c r="BD50" s="4"/>
      <c r="BE50" s="4"/>
      <c r="BF50" s="4"/>
      <c r="BG50" s="4"/>
      <c r="BH50" s="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row>
    <row r="51" spans="4:101" ht="15.75" thickBot="1" x14ac:dyDescent="0.3">
      <c r="D51" s="30"/>
      <c r="E51" s="1"/>
      <c r="F51" s="1"/>
      <c r="G51" s="1"/>
      <c r="H51" s="1"/>
      <c r="I51" s="1"/>
      <c r="J51" s="1"/>
      <c r="K51" s="1"/>
      <c r="L51" s="1"/>
      <c r="M51" s="31"/>
      <c r="N51" s="1"/>
      <c r="O51" s="174" t="s">
        <v>39</v>
      </c>
      <c r="P51" s="175"/>
      <c r="Q51" s="175"/>
      <c r="R51" s="175"/>
      <c r="S51" s="175"/>
      <c r="T51" s="176"/>
      <c r="V51" s="98"/>
      <c r="W51" s="99"/>
      <c r="X51" s="99"/>
      <c r="Y51" s="99"/>
      <c r="Z51" s="99"/>
      <c r="AA51" s="99"/>
      <c r="AB51" s="99"/>
      <c r="AC51" s="99"/>
      <c r="AD51" s="99"/>
      <c r="AE51" s="110"/>
      <c r="AF51" s="109"/>
      <c r="AG51" s="99"/>
      <c r="AH51" s="105"/>
      <c r="AI51" s="100"/>
      <c r="AJ51" s="100"/>
      <c r="AK51" s="100"/>
      <c r="AL51" s="100"/>
      <c r="AM51" s="100"/>
      <c r="AN51" s="100"/>
      <c r="AO51" s="100"/>
      <c r="AP51" s="100"/>
      <c r="AQ51" s="100"/>
      <c r="AR51" s="100"/>
      <c r="AS51" s="100"/>
      <c r="AT51" s="226" t="s">
        <v>76</v>
      </c>
      <c r="AU51" s="226"/>
      <c r="AV51" s="226"/>
      <c r="AW51" s="226"/>
      <c r="AX51" s="226"/>
      <c r="AY51" s="226"/>
      <c r="AZ51" s="226"/>
      <c r="BA51" s="226"/>
      <c r="BB51" s="226"/>
      <c r="BC51" s="4"/>
      <c r="BD51" s="4"/>
      <c r="BE51" s="4"/>
      <c r="BF51" s="4"/>
      <c r="BG51" s="4"/>
      <c r="BH51" s="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row>
    <row r="52" spans="4:101" x14ac:dyDescent="0.25">
      <c r="D52" s="30"/>
      <c r="E52" s="1"/>
      <c r="F52" s="1"/>
      <c r="G52" s="1"/>
      <c r="H52" s="1"/>
      <c r="I52" s="1"/>
      <c r="J52" s="1"/>
      <c r="K52" s="1"/>
      <c r="L52" s="1"/>
      <c r="M52" s="31"/>
      <c r="N52" s="1"/>
      <c r="V52" s="98"/>
      <c r="W52" s="99"/>
      <c r="X52" s="99"/>
      <c r="Y52" s="99"/>
      <c r="Z52" s="99"/>
      <c r="AA52" s="99"/>
      <c r="AB52" s="99"/>
      <c r="AC52" s="99"/>
      <c r="AD52" s="99"/>
      <c r="AE52" s="110"/>
      <c r="AF52" s="109"/>
      <c r="AG52" s="99"/>
      <c r="AH52" s="105"/>
      <c r="AI52" s="100"/>
      <c r="AJ52" s="100"/>
      <c r="AK52" s="100"/>
      <c r="AL52" s="100"/>
      <c r="AM52" s="100"/>
      <c r="AN52" s="100"/>
      <c r="AO52" s="100"/>
      <c r="AP52" s="100"/>
      <c r="AQ52" s="100"/>
      <c r="AR52" s="100"/>
      <c r="AS52" s="100"/>
      <c r="AT52" s="226"/>
      <c r="AU52" s="226"/>
      <c r="AV52" s="226"/>
      <c r="AW52" s="226"/>
      <c r="AX52" s="226"/>
      <c r="AY52" s="226"/>
      <c r="AZ52" s="226"/>
      <c r="BA52" s="226"/>
      <c r="BB52" s="226"/>
      <c r="BC52" s="4"/>
      <c r="BD52" s="4"/>
      <c r="BE52" s="4"/>
      <c r="BF52" s="4"/>
      <c r="BG52" s="4"/>
      <c r="BH52" s="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row>
    <row r="53" spans="4:101" x14ac:dyDescent="0.25">
      <c r="D53" s="30"/>
      <c r="E53" s="1"/>
      <c r="F53" s="1"/>
      <c r="G53" s="1"/>
      <c r="H53" s="1"/>
      <c r="I53" s="1"/>
      <c r="J53" s="1"/>
      <c r="K53" s="1"/>
      <c r="L53" s="1"/>
      <c r="M53" s="31"/>
      <c r="N53" s="1"/>
      <c r="V53" s="98"/>
      <c r="W53" s="99"/>
      <c r="X53" s="99"/>
      <c r="Y53" s="99"/>
      <c r="Z53" s="99"/>
      <c r="AA53" s="99"/>
      <c r="AB53" s="99"/>
      <c r="AC53" s="99"/>
      <c r="AD53" s="99"/>
      <c r="AE53" s="110"/>
      <c r="AF53" s="109"/>
      <c r="AG53" s="99"/>
      <c r="AH53" s="105"/>
      <c r="AI53" s="100"/>
      <c r="AJ53" s="100"/>
      <c r="AK53" s="100"/>
      <c r="AL53" s="100"/>
      <c r="AM53" s="100"/>
      <c r="AN53" s="100"/>
      <c r="AO53" s="100"/>
      <c r="AP53" s="100"/>
      <c r="AQ53" s="100"/>
      <c r="AR53" s="100"/>
      <c r="AS53" s="100"/>
      <c r="AT53" s="226"/>
      <c r="AU53" s="226"/>
      <c r="AV53" s="226"/>
      <c r="AW53" s="226"/>
      <c r="AX53" s="226"/>
      <c r="AY53" s="226"/>
      <c r="AZ53" s="226"/>
      <c r="BA53" s="226"/>
      <c r="BB53" s="226"/>
      <c r="BC53" s="4"/>
      <c r="BD53" s="4"/>
      <c r="BE53" s="4"/>
      <c r="BF53" s="4"/>
      <c r="BG53" s="4"/>
      <c r="BH53" s="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row>
    <row r="54" spans="4:101" x14ac:dyDescent="0.25">
      <c r="D54" s="30"/>
      <c r="E54" s="1"/>
      <c r="F54" s="1"/>
      <c r="G54" s="1"/>
      <c r="H54" s="1"/>
      <c r="I54" s="1"/>
      <c r="J54" s="1"/>
      <c r="K54" s="1"/>
      <c r="L54" s="1"/>
      <c r="M54" s="31"/>
      <c r="N54" s="1"/>
      <c r="V54" s="98"/>
      <c r="W54" s="99"/>
      <c r="X54" s="99"/>
      <c r="Y54" s="99"/>
      <c r="Z54" s="99"/>
      <c r="AA54" s="99"/>
      <c r="AB54" s="99"/>
      <c r="AC54" s="99"/>
      <c r="AD54" s="99"/>
      <c r="AE54" s="110"/>
      <c r="AF54" s="109"/>
      <c r="AG54" s="99"/>
      <c r="AH54" s="105"/>
      <c r="AI54" s="100"/>
      <c r="AJ54" s="100"/>
      <c r="AK54" s="100"/>
      <c r="AL54" s="100"/>
      <c r="AM54" s="100"/>
      <c r="AN54" s="100"/>
      <c r="AO54" s="100"/>
      <c r="AP54" s="100"/>
      <c r="AQ54" s="100"/>
      <c r="AR54" s="100"/>
      <c r="AS54" s="100"/>
      <c r="AT54" s="226"/>
      <c r="AU54" s="226"/>
      <c r="AV54" s="226"/>
      <c r="AW54" s="226"/>
      <c r="AX54" s="226"/>
      <c r="AY54" s="226"/>
      <c r="AZ54" s="226"/>
      <c r="BA54" s="226"/>
      <c r="BB54" s="226"/>
      <c r="BC54" s="4"/>
      <c r="BD54" s="4"/>
      <c r="BE54" s="4"/>
      <c r="BF54" s="4"/>
      <c r="BG54" s="4"/>
      <c r="BH54" s="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row>
    <row r="55" spans="4:101" x14ac:dyDescent="0.25">
      <c r="D55" s="30"/>
      <c r="E55" s="1"/>
      <c r="F55" s="1"/>
      <c r="G55" s="1"/>
      <c r="H55" s="1"/>
      <c r="I55" s="1"/>
      <c r="J55" s="1"/>
      <c r="K55" s="1"/>
      <c r="L55" s="1"/>
      <c r="M55" s="31"/>
      <c r="N55" s="1"/>
      <c r="V55" s="98"/>
      <c r="W55" s="99"/>
      <c r="X55" s="99"/>
      <c r="Y55" s="99"/>
      <c r="Z55" s="99"/>
      <c r="AA55" s="99"/>
      <c r="AB55" s="99"/>
      <c r="AC55" s="99"/>
      <c r="AD55" s="99"/>
      <c r="AE55" s="110"/>
      <c r="AF55" s="109"/>
      <c r="AG55" s="99"/>
      <c r="AH55" s="105"/>
      <c r="AI55" s="100"/>
      <c r="AJ55" s="100"/>
      <c r="AK55" s="100"/>
      <c r="AL55" s="100"/>
      <c r="AM55" s="100"/>
      <c r="AN55" s="100"/>
      <c r="AO55" s="100"/>
      <c r="AP55" s="100"/>
      <c r="AQ55" s="100"/>
      <c r="AR55" s="100"/>
      <c r="AS55" s="100"/>
      <c r="AT55" s="226"/>
      <c r="AU55" s="226"/>
      <c r="AV55" s="226"/>
      <c r="AW55" s="226"/>
      <c r="AX55" s="226"/>
      <c r="AY55" s="226"/>
      <c r="AZ55" s="226"/>
      <c r="BA55" s="226"/>
      <c r="BB55" s="226"/>
      <c r="BC55" s="4"/>
      <c r="BD55" s="4"/>
      <c r="BE55" s="4"/>
      <c r="BF55" s="4"/>
      <c r="BG55" s="4"/>
      <c r="BH55" s="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row>
    <row r="56" spans="4:101" x14ac:dyDescent="0.25">
      <c r="D56" s="30"/>
      <c r="E56" s="1"/>
      <c r="F56" s="1"/>
      <c r="G56" s="1"/>
      <c r="H56" s="1"/>
      <c r="I56" s="1"/>
      <c r="J56" s="1"/>
      <c r="K56" s="1"/>
      <c r="L56" s="1"/>
      <c r="M56" s="31"/>
      <c r="N56" s="1"/>
      <c r="O56" s="1"/>
      <c r="P56" s="1"/>
      <c r="Q56" s="1"/>
      <c r="R56" s="1"/>
      <c r="S56" s="1"/>
      <c r="T56" s="1"/>
      <c r="V56" s="98"/>
      <c r="W56" s="99"/>
      <c r="X56" s="99"/>
      <c r="Y56" s="99"/>
      <c r="Z56" s="99"/>
      <c r="AA56" s="99"/>
      <c r="AB56" s="99"/>
      <c r="AC56" s="99"/>
      <c r="AD56" s="99"/>
      <c r="AE56" s="110"/>
      <c r="AF56" s="109"/>
      <c r="AG56" s="99"/>
      <c r="AH56" s="105"/>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c r="CF56" s="100"/>
      <c r="CG56" s="100"/>
      <c r="CH56" s="100"/>
      <c r="CI56" s="100"/>
      <c r="CJ56" s="14"/>
      <c r="CK56" s="14"/>
      <c r="CL56" s="14"/>
      <c r="CM56" s="14"/>
      <c r="CN56" s="14"/>
      <c r="CO56" s="14"/>
      <c r="CP56" s="14"/>
      <c r="CQ56" s="14"/>
      <c r="CR56" s="14"/>
      <c r="CS56" s="14"/>
      <c r="CT56" s="14"/>
      <c r="CU56" s="14"/>
      <c r="CV56" s="14"/>
    </row>
    <row r="57" spans="4:101" x14ac:dyDescent="0.25">
      <c r="D57" s="30"/>
      <c r="E57" s="1"/>
      <c r="F57" s="1"/>
      <c r="G57" s="1"/>
      <c r="H57" s="1"/>
      <c r="I57" s="1"/>
      <c r="J57" s="1"/>
      <c r="K57" s="1"/>
      <c r="L57" s="1"/>
      <c r="M57" s="31"/>
      <c r="N57" s="1"/>
      <c r="O57" s="1"/>
      <c r="P57" s="1"/>
      <c r="Q57" s="1"/>
      <c r="R57" s="1"/>
      <c r="S57" s="1"/>
      <c r="T57" s="1"/>
      <c r="V57" s="98"/>
      <c r="W57" s="99"/>
      <c r="X57" s="99"/>
      <c r="Y57" s="99"/>
      <c r="Z57" s="99"/>
      <c r="AA57" s="99"/>
      <c r="AB57" s="99"/>
      <c r="AC57" s="99"/>
      <c r="AD57" s="99"/>
      <c r="AE57" s="110"/>
      <c r="AF57" s="109"/>
      <c r="AG57" s="99"/>
      <c r="AH57" s="105"/>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c r="CB57" s="100"/>
      <c r="CC57" s="100"/>
      <c r="CD57" s="100"/>
      <c r="CE57" s="100"/>
      <c r="CF57" s="100"/>
      <c r="CG57" s="100"/>
      <c r="CH57" s="100"/>
      <c r="CI57" s="100"/>
      <c r="CJ57" s="14"/>
      <c r="CK57" s="14"/>
      <c r="CL57" s="14"/>
      <c r="CM57" s="14"/>
      <c r="CN57" s="14"/>
      <c r="CO57" s="14"/>
      <c r="CP57" s="14"/>
      <c r="CQ57" s="14"/>
      <c r="CR57" s="14"/>
      <c r="CS57" s="14"/>
      <c r="CT57" s="14"/>
      <c r="CU57" s="14"/>
      <c r="CV57" s="14"/>
    </row>
    <row r="58" spans="4:101" x14ac:dyDescent="0.25">
      <c r="D58" s="30"/>
      <c r="E58" s="1"/>
      <c r="F58" s="1"/>
      <c r="G58" s="1"/>
      <c r="H58" s="1"/>
      <c r="I58" s="1"/>
      <c r="J58" s="1"/>
      <c r="K58" s="1"/>
      <c r="L58" s="1"/>
      <c r="M58" s="31"/>
      <c r="N58" s="1"/>
      <c r="O58" s="1"/>
      <c r="P58" s="1"/>
      <c r="Q58" s="1"/>
      <c r="R58" s="1"/>
      <c r="S58" s="1"/>
      <c r="T58" s="1"/>
      <c r="V58" s="98"/>
      <c r="W58" s="99"/>
      <c r="X58" s="99"/>
      <c r="Y58" s="99"/>
      <c r="Z58" s="99"/>
      <c r="AA58" s="99"/>
      <c r="AB58" s="99"/>
      <c r="AC58" s="99"/>
      <c r="AD58" s="99"/>
      <c r="AE58" s="110"/>
      <c r="AF58" s="99"/>
      <c r="AG58" s="99"/>
      <c r="AH58" s="106"/>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00"/>
      <c r="CE58" s="100"/>
      <c r="CF58" s="100"/>
      <c r="CG58" s="100"/>
      <c r="CH58" s="100"/>
      <c r="CI58" s="100"/>
      <c r="CJ58" s="14"/>
      <c r="CK58" s="14"/>
      <c r="CL58" s="14"/>
      <c r="CM58" s="14"/>
      <c r="CN58" s="14"/>
      <c r="CO58" s="14"/>
      <c r="CP58" s="14"/>
      <c r="CQ58" s="14"/>
      <c r="CR58" s="14"/>
      <c r="CS58" s="14"/>
      <c r="CT58" s="14"/>
      <c r="CU58" s="14"/>
      <c r="CV58" s="14"/>
    </row>
    <row r="59" spans="4:101" x14ac:dyDescent="0.25">
      <c r="D59" s="30"/>
      <c r="E59" s="1"/>
      <c r="F59" s="1"/>
      <c r="G59" s="1"/>
      <c r="H59" s="1"/>
      <c r="I59" s="1"/>
      <c r="J59" s="1"/>
      <c r="K59" s="1"/>
      <c r="L59" s="1"/>
      <c r="M59" s="31"/>
      <c r="N59" s="1"/>
      <c r="O59" s="1"/>
      <c r="P59" s="1"/>
      <c r="Q59" s="1"/>
      <c r="R59" s="1"/>
      <c r="S59" s="1"/>
      <c r="T59" s="1"/>
      <c r="V59" s="98"/>
      <c r="W59" s="99"/>
      <c r="X59" s="99"/>
      <c r="Y59" s="99"/>
      <c r="Z59" s="99"/>
      <c r="AA59" s="99"/>
      <c r="AB59" s="99"/>
      <c r="AC59" s="99"/>
      <c r="AD59" s="99"/>
      <c r="AE59" s="99"/>
      <c r="AF59" s="99"/>
      <c r="AG59" s="99"/>
      <c r="AH59" s="99"/>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9"/>
      <c r="CK59" s="19"/>
      <c r="CL59" s="19"/>
      <c r="CM59" s="19"/>
      <c r="CN59" s="19"/>
      <c r="CO59" s="19"/>
      <c r="CP59" s="19"/>
      <c r="CQ59" s="19"/>
      <c r="CR59" s="19"/>
      <c r="CS59" s="19"/>
      <c r="CT59" s="19"/>
      <c r="CU59" s="19"/>
      <c r="CV59" s="19"/>
      <c r="CW59" s="14"/>
    </row>
    <row r="60" spans="4:101" x14ac:dyDescent="0.25">
      <c r="D60" s="32"/>
      <c r="E60" s="2"/>
      <c r="F60" s="2"/>
      <c r="G60" s="2"/>
      <c r="H60" s="2"/>
      <c r="I60" s="2"/>
      <c r="J60" s="2"/>
      <c r="K60" s="2"/>
      <c r="L60" s="2"/>
      <c r="M60" s="33"/>
      <c r="N60" s="1"/>
      <c r="O60" s="1"/>
      <c r="P60" s="1"/>
      <c r="Q60" s="34"/>
      <c r="R60" s="34"/>
      <c r="S60" s="34"/>
      <c r="T60" s="34"/>
      <c r="U60" s="135"/>
      <c r="V60" s="143"/>
      <c r="W60" s="111"/>
      <c r="X60" s="111"/>
      <c r="Y60" s="111"/>
      <c r="Z60" s="111"/>
      <c r="AA60" s="111"/>
      <c r="AB60" s="111"/>
      <c r="AC60" s="111"/>
      <c r="AD60" s="111"/>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row>
    <row r="61" spans="4:101" x14ac:dyDescent="0.25">
      <c r="D61" s="32"/>
      <c r="E61" s="2"/>
      <c r="F61" s="2"/>
      <c r="G61" s="18"/>
      <c r="H61" s="177" t="s">
        <v>47</v>
      </c>
      <c r="I61" s="177"/>
      <c r="J61" s="177"/>
      <c r="K61" s="36"/>
      <c r="L61" s="36"/>
      <c r="M61" s="33"/>
      <c r="N61" s="1"/>
      <c r="O61" s="1"/>
      <c r="P61" s="1"/>
      <c r="Q61" s="1"/>
      <c r="R61" s="1"/>
      <c r="S61" s="1"/>
      <c r="T61" s="1"/>
      <c r="V61" s="98"/>
      <c r="W61" s="99"/>
      <c r="X61" s="99"/>
      <c r="Y61" s="99"/>
      <c r="Z61" s="99"/>
      <c r="AA61" s="99"/>
      <c r="AB61" s="99"/>
      <c r="AC61" s="99"/>
      <c r="AD61" s="99"/>
      <c r="AE61" s="99"/>
      <c r="AF61" s="99"/>
      <c r="AG61" s="108"/>
      <c r="AH61" s="108"/>
      <c r="AI61" s="108"/>
      <c r="AJ61" s="108"/>
      <c r="AK61" s="108"/>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row>
    <row r="62" spans="4:101" x14ac:dyDescent="0.25">
      <c r="D62" s="37" t="s">
        <v>48</v>
      </c>
      <c r="E62" s="2"/>
      <c r="F62" s="2"/>
      <c r="G62" s="2"/>
      <c r="H62" s="2"/>
      <c r="I62" s="2"/>
      <c r="J62" s="2"/>
      <c r="K62" s="177" t="s">
        <v>49</v>
      </c>
      <c r="L62" s="177"/>
      <c r="M62" s="230"/>
      <c r="N62" s="36"/>
      <c r="O62" s="36"/>
      <c r="P62" s="1"/>
      <c r="Q62" s="1"/>
      <c r="R62" s="1"/>
      <c r="S62" s="1"/>
      <c r="T62" s="1"/>
      <c r="V62" s="98"/>
      <c r="W62" s="99"/>
      <c r="X62" s="99"/>
      <c r="Y62" s="99"/>
      <c r="Z62" s="99"/>
      <c r="AA62" s="99"/>
      <c r="AB62" s="99"/>
      <c r="AC62" s="99"/>
      <c r="AD62" s="99"/>
      <c r="AE62" s="99"/>
      <c r="AF62" s="99"/>
      <c r="AG62" s="99"/>
      <c r="AH62" s="99"/>
      <c r="AI62" s="120" t="str">
        <f>+AH63</f>
        <v>Coke</v>
      </c>
      <c r="AJ62" s="120" t="str">
        <f>+AH64</f>
        <v>Pepsi</v>
      </c>
      <c r="AK62" s="120" t="str">
        <f>+AH65</f>
        <v>Sprite</v>
      </c>
      <c r="AL62" s="120" t="str">
        <f>+AH66</f>
        <v>Diet Coke</v>
      </c>
      <c r="AM62" s="120" t="str">
        <f>+AH67</f>
        <v>Pepsi Max</v>
      </c>
      <c r="AN62" s="120" t="str">
        <f>+AH68</f>
        <v>PM2</v>
      </c>
      <c r="AO62" s="120" t="str">
        <f>+AH69</f>
        <v/>
      </c>
      <c r="AP62" s="120" t="str">
        <f>+AH70</f>
        <v/>
      </c>
      <c r="AQ62" s="120" t="str">
        <f>+AH71</f>
        <v/>
      </c>
      <c r="AR62" s="120" t="str">
        <f>+AH72</f>
        <v/>
      </c>
      <c r="AS62" s="120" t="str">
        <f>+AH73</f>
        <v/>
      </c>
      <c r="AT62" s="120" t="str">
        <f>+AH74</f>
        <v/>
      </c>
      <c r="AU62" s="99"/>
      <c r="AV62" s="99"/>
      <c r="AW62" s="99"/>
      <c r="AX62" s="99"/>
      <c r="AY62" s="99" t="str">
        <f>+AI62</f>
        <v>Coke</v>
      </c>
      <c r="AZ62" s="99" t="str">
        <f t="shared" ref="AZ62:BD62" si="27">+AJ62</f>
        <v>Pepsi</v>
      </c>
      <c r="BA62" s="99" t="str">
        <f t="shared" si="27"/>
        <v>Sprite</v>
      </c>
      <c r="BB62" s="99" t="str">
        <f t="shared" si="27"/>
        <v>Diet Coke</v>
      </c>
      <c r="BC62" s="99" t="str">
        <f t="shared" si="27"/>
        <v>Pepsi Max</v>
      </c>
      <c r="BD62" s="99" t="str">
        <f t="shared" si="27"/>
        <v>PM2</v>
      </c>
      <c r="BE62" s="99" t="str">
        <f t="shared" ref="BE62" si="28">+AO62</f>
        <v/>
      </c>
      <c r="BF62" s="99" t="str">
        <f t="shared" ref="BF62" si="29">+AP62</f>
        <v/>
      </c>
      <c r="BG62" s="99" t="str">
        <f t="shared" ref="BG62" si="30">+AQ62</f>
        <v/>
      </c>
      <c r="BH62" s="99" t="str">
        <f t="shared" ref="BH62" si="31">+AR62</f>
        <v/>
      </c>
      <c r="BI62" s="99" t="str">
        <f t="shared" ref="BI62" si="32">+AS62</f>
        <v/>
      </c>
      <c r="BJ62" s="99" t="str">
        <f t="shared" ref="BJ62" si="33">+AT62</f>
        <v/>
      </c>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row>
    <row r="63" spans="4:101" x14ac:dyDescent="0.25">
      <c r="D63" s="30"/>
      <c r="E63" s="38" t="s">
        <v>50</v>
      </c>
      <c r="F63" s="38"/>
      <c r="G63" s="38"/>
      <c r="H63" s="1"/>
      <c r="I63" s="1"/>
      <c r="J63" s="1"/>
      <c r="K63" s="1"/>
      <c r="L63" s="1"/>
      <c r="M63" s="31"/>
      <c r="N63" s="1"/>
      <c r="O63" s="1"/>
      <c r="P63" s="1"/>
      <c r="Q63" s="1"/>
      <c r="R63" s="1"/>
      <c r="S63" s="1"/>
      <c r="T63" s="1"/>
      <c r="V63" s="98"/>
      <c r="W63" s="99"/>
      <c r="X63" s="99"/>
      <c r="Y63" s="99"/>
      <c r="Z63" s="99"/>
      <c r="AA63" s="99"/>
      <c r="AB63" s="99"/>
      <c r="AC63" s="99"/>
      <c r="AD63" s="99">
        <v>3</v>
      </c>
      <c r="AE63" s="99">
        <v>3</v>
      </c>
      <c r="AF63" s="99"/>
      <c r="AG63" s="99">
        <v>1</v>
      </c>
      <c r="AH63" s="125" t="str">
        <f t="shared" ref="AH63:AH74" si="34">IF(D18="","",+D18)</f>
        <v>Coke</v>
      </c>
      <c r="AI63" s="100">
        <v>0</v>
      </c>
      <c r="AJ63" s="100"/>
      <c r="AK63" s="100"/>
      <c r="AL63" s="100"/>
      <c r="AM63" s="100"/>
      <c r="AN63" s="100"/>
      <c r="AO63" s="100"/>
      <c r="AP63" s="100"/>
      <c r="AQ63" s="100"/>
      <c r="AR63" s="100"/>
      <c r="AS63" s="100"/>
      <c r="AT63" s="100"/>
      <c r="AU63" s="100"/>
      <c r="AV63" s="100"/>
      <c r="AW63" s="100"/>
      <c r="AX63" s="100" t="str">
        <f>+AH63</f>
        <v>Coke</v>
      </c>
      <c r="AY63" s="100">
        <f>IFERROR((AI63-AI90)^2,"")</f>
        <v>0</v>
      </c>
      <c r="AZ63" s="100">
        <f t="shared" ref="AZ63:BJ74" si="35">IFERROR((AJ63-AJ90)^2,"")</f>
        <v>0</v>
      </c>
      <c r="BA63" s="100">
        <f t="shared" si="35"/>
        <v>0</v>
      </c>
      <c r="BB63" s="100">
        <f t="shared" si="35"/>
        <v>0</v>
      </c>
      <c r="BC63" s="100">
        <f t="shared" si="35"/>
        <v>0</v>
      </c>
      <c r="BD63" s="100">
        <f t="shared" si="35"/>
        <v>0</v>
      </c>
      <c r="BE63" s="100">
        <f t="shared" si="35"/>
        <v>0</v>
      </c>
      <c r="BF63" s="100">
        <f t="shared" si="35"/>
        <v>0</v>
      </c>
      <c r="BG63" s="100">
        <f t="shared" si="35"/>
        <v>0</v>
      </c>
      <c r="BH63" s="100">
        <f t="shared" si="35"/>
        <v>0</v>
      </c>
      <c r="BI63" s="100">
        <f t="shared" si="35"/>
        <v>0</v>
      </c>
      <c r="BJ63" s="100">
        <f t="shared" si="35"/>
        <v>0</v>
      </c>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row>
    <row r="64" spans="4:101" ht="15.75" thickBot="1" x14ac:dyDescent="0.3">
      <c r="D64" s="39"/>
      <c r="E64" s="40"/>
      <c r="F64" s="40"/>
      <c r="G64" s="40"/>
      <c r="H64" s="40"/>
      <c r="I64" s="40"/>
      <c r="J64" s="40"/>
      <c r="K64" s="40"/>
      <c r="L64" s="40"/>
      <c r="M64" s="41"/>
      <c r="N64" s="1"/>
      <c r="O64" s="1"/>
      <c r="P64" s="1"/>
      <c r="Q64" s="1"/>
      <c r="R64" s="1"/>
      <c r="S64" s="1"/>
      <c r="T64" s="1"/>
      <c r="V64" s="98"/>
      <c r="W64" s="99"/>
      <c r="X64" s="99"/>
      <c r="Y64" s="99"/>
      <c r="Z64" s="99"/>
      <c r="AA64" s="99"/>
      <c r="AB64" s="99"/>
      <c r="AC64" s="99"/>
      <c r="AD64" s="100">
        <f>IF($AI64="",0,+$AI64)</f>
        <v>1</v>
      </c>
      <c r="AE64" s="100">
        <f>IF($AI64="",0,0)</f>
        <v>0</v>
      </c>
      <c r="AF64" s="99"/>
      <c r="AG64" s="99">
        <f>+AG63+1</f>
        <v>2</v>
      </c>
      <c r="AH64" s="125" t="str">
        <f t="shared" si="34"/>
        <v>Pepsi</v>
      </c>
      <c r="AI64" s="100">
        <f>+H18</f>
        <v>1</v>
      </c>
      <c r="AJ64" s="100">
        <v>0</v>
      </c>
      <c r="AK64" s="100"/>
      <c r="AL64" s="100"/>
      <c r="AM64" s="100"/>
      <c r="AN64" s="100"/>
      <c r="AO64" s="100"/>
      <c r="AP64" s="100"/>
      <c r="AQ64" s="100"/>
      <c r="AR64" s="100"/>
      <c r="AS64" s="100"/>
      <c r="AT64" s="100"/>
      <c r="AU64" s="100"/>
      <c r="AV64" s="100"/>
      <c r="AW64" s="100"/>
      <c r="AX64" s="100" t="str">
        <f t="shared" ref="AX64:AX74" si="36">+AH64</f>
        <v>Pepsi</v>
      </c>
      <c r="AY64" s="100">
        <f t="shared" ref="AY64:AY74" si="37">IFERROR((AI64-AI91)^2,"")</f>
        <v>0.890660221930762</v>
      </c>
      <c r="AZ64" s="100">
        <f t="shared" si="35"/>
        <v>0</v>
      </c>
      <c r="BA64" s="100">
        <f t="shared" si="35"/>
        <v>0</v>
      </c>
      <c r="BB64" s="100">
        <f t="shared" si="35"/>
        <v>0</v>
      </c>
      <c r="BC64" s="100">
        <f t="shared" si="35"/>
        <v>0</v>
      </c>
      <c r="BD64" s="100">
        <f t="shared" si="35"/>
        <v>0</v>
      </c>
      <c r="BE64" s="100">
        <f t="shared" si="35"/>
        <v>0</v>
      </c>
      <c r="BF64" s="100">
        <f t="shared" si="35"/>
        <v>0</v>
      </c>
      <c r="BG64" s="100">
        <f t="shared" si="35"/>
        <v>0</v>
      </c>
      <c r="BH64" s="100">
        <f t="shared" si="35"/>
        <v>0</v>
      </c>
      <c r="BI64" s="100">
        <f t="shared" si="35"/>
        <v>0</v>
      </c>
      <c r="BJ64" s="100">
        <f t="shared" si="35"/>
        <v>0</v>
      </c>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row>
    <row r="65" spans="4:87" x14ac:dyDescent="0.25">
      <c r="D65" s="1"/>
      <c r="E65" s="1"/>
      <c r="F65" s="1"/>
      <c r="G65" s="1"/>
      <c r="H65" s="1"/>
      <c r="I65" s="1"/>
      <c r="J65" s="1"/>
      <c r="K65" s="1"/>
      <c r="L65" s="1"/>
      <c r="M65" s="1"/>
      <c r="N65" s="1"/>
      <c r="O65" s="1"/>
      <c r="P65" s="1"/>
      <c r="Q65" s="1"/>
      <c r="R65" s="1"/>
      <c r="S65" s="1"/>
      <c r="T65" s="1"/>
      <c r="V65" s="98"/>
      <c r="W65" s="99"/>
      <c r="X65" s="99"/>
      <c r="Y65" s="99"/>
      <c r="Z65" s="99"/>
      <c r="AA65" s="99"/>
      <c r="AB65" s="99"/>
      <c r="AC65" s="99"/>
      <c r="AD65" s="100">
        <f>IF($AI65="",0,0)</f>
        <v>0</v>
      </c>
      <c r="AE65" s="100">
        <f>IF($AI65="",0,+$AI65)</f>
        <v>9</v>
      </c>
      <c r="AF65" s="99"/>
      <c r="AG65" s="99">
        <f t="shared" ref="AG65:AG74" si="38">+AG64+1</f>
        <v>3</v>
      </c>
      <c r="AH65" s="125" t="str">
        <f t="shared" si="34"/>
        <v>Sprite</v>
      </c>
      <c r="AI65" s="100">
        <f t="shared" ref="AI65:AI74" si="39">+H19</f>
        <v>9</v>
      </c>
      <c r="AJ65" s="100">
        <f>+H29</f>
        <v>7</v>
      </c>
      <c r="AK65" s="100">
        <v>0</v>
      </c>
      <c r="AL65" s="100"/>
      <c r="AM65" s="100"/>
      <c r="AN65" s="100"/>
      <c r="AO65" s="100"/>
      <c r="AP65" s="100"/>
      <c r="AQ65" s="100"/>
      <c r="AR65" s="100"/>
      <c r="AS65" s="100"/>
      <c r="AT65" s="100"/>
      <c r="AU65" s="100"/>
      <c r="AV65" s="100"/>
      <c r="AW65" s="100"/>
      <c r="AX65" s="100" t="str">
        <f t="shared" si="36"/>
        <v>Sprite</v>
      </c>
      <c r="AY65" s="100">
        <f t="shared" si="37"/>
        <v>7.66324812902009</v>
      </c>
      <c r="AZ65" s="100">
        <f t="shared" si="35"/>
        <v>3.1684758257658072</v>
      </c>
      <c r="BA65" s="100">
        <f t="shared" si="35"/>
        <v>0</v>
      </c>
      <c r="BB65" s="100">
        <f t="shared" si="35"/>
        <v>0</v>
      </c>
      <c r="BC65" s="100">
        <f t="shared" si="35"/>
        <v>0</v>
      </c>
      <c r="BD65" s="100">
        <f t="shared" si="35"/>
        <v>0</v>
      </c>
      <c r="BE65" s="100">
        <f t="shared" si="35"/>
        <v>0</v>
      </c>
      <c r="BF65" s="100">
        <f t="shared" si="35"/>
        <v>0</v>
      </c>
      <c r="BG65" s="100">
        <f t="shared" si="35"/>
        <v>0</v>
      </c>
      <c r="BH65" s="100">
        <f t="shared" si="35"/>
        <v>0</v>
      </c>
      <c r="BI65" s="100">
        <f t="shared" si="35"/>
        <v>0</v>
      </c>
      <c r="BJ65" s="100">
        <f t="shared" si="35"/>
        <v>0</v>
      </c>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row>
    <row r="66" spans="4:87" x14ac:dyDescent="0.25">
      <c r="V66" s="98"/>
      <c r="W66" s="99"/>
      <c r="X66" s="99"/>
      <c r="Y66" s="99"/>
      <c r="Z66" s="99"/>
      <c r="AA66" s="99"/>
      <c r="AB66" s="99"/>
      <c r="AC66" s="99"/>
      <c r="AD66" s="100">
        <f>IF($AI66="",0,+$AI66)</f>
        <v>3</v>
      </c>
      <c r="AE66" s="100">
        <f>IF($AI66="",0,0)</f>
        <v>0</v>
      </c>
      <c r="AF66" s="99"/>
      <c r="AG66" s="99">
        <f t="shared" si="38"/>
        <v>4</v>
      </c>
      <c r="AH66" s="125" t="str">
        <f t="shared" si="34"/>
        <v>Diet Coke</v>
      </c>
      <c r="AI66" s="100">
        <f t="shared" si="39"/>
        <v>3</v>
      </c>
      <c r="AJ66" s="100">
        <f t="shared" ref="AJ66:AJ74" si="40">+H30</f>
        <v>5</v>
      </c>
      <c r="AK66" s="100">
        <f>+H39</f>
        <v>5</v>
      </c>
      <c r="AL66" s="100">
        <v>0</v>
      </c>
      <c r="AM66" s="100"/>
      <c r="AN66" s="100"/>
      <c r="AO66" s="100"/>
      <c r="AP66" s="100"/>
      <c r="AQ66" s="100"/>
      <c r="AR66" s="100"/>
      <c r="AS66" s="100"/>
      <c r="AT66" s="100"/>
      <c r="AU66" s="100"/>
      <c r="AV66" s="100"/>
      <c r="AW66" s="100"/>
      <c r="AX66" s="100" t="str">
        <f t="shared" si="36"/>
        <v>Diet Coke</v>
      </c>
      <c r="AY66" s="100">
        <f t="shared" si="37"/>
        <v>7.0885498231937016E-2</v>
      </c>
      <c r="AZ66" s="100">
        <f t="shared" si="35"/>
        <v>3.6581839081724552</v>
      </c>
      <c r="BA66" s="100">
        <f t="shared" si="35"/>
        <v>2.1952104454280086</v>
      </c>
      <c r="BB66" s="100">
        <f t="shared" si="35"/>
        <v>0</v>
      </c>
      <c r="BC66" s="100">
        <f t="shared" si="35"/>
        <v>0</v>
      </c>
      <c r="BD66" s="100">
        <f t="shared" si="35"/>
        <v>0</v>
      </c>
      <c r="BE66" s="100">
        <f t="shared" si="35"/>
        <v>0</v>
      </c>
      <c r="BF66" s="100">
        <f t="shared" si="35"/>
        <v>0</v>
      </c>
      <c r="BG66" s="100">
        <f t="shared" si="35"/>
        <v>0</v>
      </c>
      <c r="BH66" s="100">
        <f t="shared" si="35"/>
        <v>0</v>
      </c>
      <c r="BI66" s="100">
        <f t="shared" si="35"/>
        <v>0</v>
      </c>
      <c r="BJ66" s="100">
        <f t="shared" si="35"/>
        <v>0</v>
      </c>
      <c r="BK66" s="99"/>
      <c r="BL66" s="99"/>
      <c r="BM66" s="99"/>
      <c r="BN66" s="99"/>
      <c r="BO66" s="99"/>
      <c r="BP66" s="99"/>
      <c r="BQ66" s="99"/>
      <c r="BR66" s="99"/>
      <c r="BS66" s="99"/>
      <c r="BT66" s="99"/>
      <c r="BU66" s="99"/>
      <c r="BV66" s="99"/>
      <c r="BW66" s="99"/>
      <c r="BX66" s="99"/>
      <c r="BY66" s="99"/>
      <c r="BZ66" s="99"/>
      <c r="CA66" s="99"/>
      <c r="CB66" s="99"/>
      <c r="CC66" s="99"/>
      <c r="CD66" s="99"/>
      <c r="CE66" s="99"/>
      <c r="CF66" s="99"/>
      <c r="CG66" s="99"/>
      <c r="CH66" s="99"/>
      <c r="CI66" s="99"/>
    </row>
    <row r="67" spans="4:87" x14ac:dyDescent="0.25">
      <c r="V67" s="98"/>
      <c r="W67" s="99"/>
      <c r="X67" s="99"/>
      <c r="Y67" s="99"/>
      <c r="Z67" s="99"/>
      <c r="AA67" s="99"/>
      <c r="AB67" s="99"/>
      <c r="AC67" s="99"/>
      <c r="AD67" s="100">
        <f>IF($AI67="",0,0)</f>
        <v>0</v>
      </c>
      <c r="AE67" s="100">
        <f>IF($AI67="",0,+$AI67)</f>
        <v>4</v>
      </c>
      <c r="AF67" s="99"/>
      <c r="AG67" s="99">
        <f t="shared" si="38"/>
        <v>5</v>
      </c>
      <c r="AH67" s="125" t="str">
        <f t="shared" si="34"/>
        <v>Pepsi Max</v>
      </c>
      <c r="AI67" s="100">
        <f t="shared" si="39"/>
        <v>4</v>
      </c>
      <c r="AJ67" s="100">
        <f t="shared" si="40"/>
        <v>2.5</v>
      </c>
      <c r="AK67" s="100">
        <f>+K18</f>
        <v>6</v>
      </c>
      <c r="AL67" s="100">
        <f>+K26</f>
        <v>1.25</v>
      </c>
      <c r="AM67" s="100">
        <v>0</v>
      </c>
      <c r="AN67" s="100"/>
      <c r="AO67" s="100"/>
      <c r="AP67" s="100"/>
      <c r="AQ67" s="100"/>
      <c r="AR67" s="100"/>
      <c r="AS67" s="100"/>
      <c r="AT67" s="100"/>
      <c r="AU67" s="100"/>
      <c r="AV67" s="100"/>
      <c r="AW67" s="100"/>
      <c r="AX67" s="100" t="str">
        <f t="shared" si="36"/>
        <v>Pepsi Max</v>
      </c>
      <c r="AY67" s="100">
        <f t="shared" si="37"/>
        <v>2.6839531520009685</v>
      </c>
      <c r="AZ67" s="100">
        <f t="shared" si="35"/>
        <v>2.6563115284879407E-2</v>
      </c>
      <c r="BA67" s="100">
        <f t="shared" si="35"/>
        <v>2.1557341790299791</v>
      </c>
      <c r="BB67" s="100">
        <f t="shared" si="35"/>
        <v>1.2099333107845973</v>
      </c>
      <c r="BC67" s="100">
        <f t="shared" si="35"/>
        <v>0</v>
      </c>
      <c r="BD67" s="100">
        <f t="shared" si="35"/>
        <v>0</v>
      </c>
      <c r="BE67" s="100">
        <f t="shared" si="35"/>
        <v>0</v>
      </c>
      <c r="BF67" s="100">
        <f t="shared" si="35"/>
        <v>0</v>
      </c>
      <c r="BG67" s="100">
        <f t="shared" si="35"/>
        <v>0</v>
      </c>
      <c r="BH67" s="100">
        <f t="shared" si="35"/>
        <v>0</v>
      </c>
      <c r="BI67" s="100">
        <f t="shared" si="35"/>
        <v>0</v>
      </c>
      <c r="BJ67" s="100">
        <f t="shared" si="35"/>
        <v>0</v>
      </c>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row>
    <row r="68" spans="4:87" ht="15.75" thickBot="1" x14ac:dyDescent="0.3">
      <c r="V68" s="98"/>
      <c r="W68" s="99"/>
      <c r="X68" s="99"/>
      <c r="Y68" s="99"/>
      <c r="Z68" s="99"/>
      <c r="AA68" s="99"/>
      <c r="AB68" s="99"/>
      <c r="AC68" s="99"/>
      <c r="AD68" s="100">
        <f>IF($AI68="",0,+$AI68)</f>
        <v>4</v>
      </c>
      <c r="AE68" s="100">
        <f>IF($AI68="",0,0)</f>
        <v>0</v>
      </c>
      <c r="AF68" s="99"/>
      <c r="AG68" s="99">
        <f t="shared" si="38"/>
        <v>6</v>
      </c>
      <c r="AH68" s="125" t="str">
        <f t="shared" si="34"/>
        <v>PM2</v>
      </c>
      <c r="AI68" s="100">
        <f t="shared" si="39"/>
        <v>4</v>
      </c>
      <c r="AJ68" s="100">
        <f t="shared" si="40"/>
        <v>2.5</v>
      </c>
      <c r="AK68" s="100">
        <f t="shared" ref="AK68:AK74" si="41">+K19</f>
        <v>6</v>
      </c>
      <c r="AL68" s="100">
        <f t="shared" ref="AL68:AL74" si="42">+K27</f>
        <v>1.3</v>
      </c>
      <c r="AM68" s="100">
        <f>+K34</f>
        <v>1</v>
      </c>
      <c r="AN68" s="100">
        <v>0</v>
      </c>
      <c r="AO68" s="100"/>
      <c r="AP68" s="100"/>
      <c r="AQ68" s="100"/>
      <c r="AR68" s="100"/>
      <c r="AS68" s="100"/>
      <c r="AT68" s="100"/>
      <c r="AU68" s="100"/>
      <c r="AV68" s="100"/>
      <c r="AW68" s="100"/>
      <c r="AX68" s="100" t="str">
        <f t="shared" si="36"/>
        <v>PM2</v>
      </c>
      <c r="AY68" s="100">
        <f t="shared" si="37"/>
        <v>2.787655897252928</v>
      </c>
      <c r="AZ68" s="100">
        <f t="shared" si="35"/>
        <v>3.7326671199610542E-2</v>
      </c>
      <c r="BA68" s="100">
        <f t="shared" si="35"/>
        <v>2.1527527275965332</v>
      </c>
      <c r="BB68" s="100">
        <f t="shared" si="35"/>
        <v>1.3089342777920567</v>
      </c>
      <c r="BC68" s="100">
        <f t="shared" si="35"/>
        <v>0.99978737416963359</v>
      </c>
      <c r="BD68" s="100">
        <f t="shared" si="35"/>
        <v>0</v>
      </c>
      <c r="BE68" s="100">
        <f t="shared" si="35"/>
        <v>0</v>
      </c>
      <c r="BF68" s="100">
        <f t="shared" si="35"/>
        <v>0</v>
      </c>
      <c r="BG68" s="100">
        <f t="shared" si="35"/>
        <v>0</v>
      </c>
      <c r="BH68" s="100">
        <f t="shared" si="35"/>
        <v>0</v>
      </c>
      <c r="BI68" s="100">
        <f t="shared" si="35"/>
        <v>0</v>
      </c>
      <c r="BJ68" s="100">
        <f t="shared" si="35"/>
        <v>0</v>
      </c>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row>
    <row r="69" spans="4:87" ht="19.5" thickBot="1" x14ac:dyDescent="0.35">
      <c r="D69" s="8" t="s">
        <v>11</v>
      </c>
      <c r="E69" s="160" t="s">
        <v>38</v>
      </c>
      <c r="F69" s="229"/>
      <c r="G69" s="229"/>
      <c r="H69" s="229"/>
      <c r="I69" s="229"/>
      <c r="J69" s="229"/>
      <c r="K69" s="229"/>
      <c r="L69" s="229"/>
      <c r="M69" s="229"/>
      <c r="N69" s="229"/>
      <c r="O69" s="229"/>
      <c r="P69" s="161"/>
      <c r="V69" s="98"/>
      <c r="W69" s="99"/>
      <c r="X69" s="99"/>
      <c r="Y69" s="99"/>
      <c r="Z69" s="99"/>
      <c r="AA69" s="99"/>
      <c r="AB69" s="99"/>
      <c r="AC69" s="99"/>
      <c r="AD69" s="100">
        <f>IF($AI69="",0,0)</f>
        <v>0</v>
      </c>
      <c r="AE69" s="100">
        <f>IF($AI69="",0,+$AI69)</f>
        <v>0</v>
      </c>
      <c r="AF69" s="99"/>
      <c r="AG69" s="99">
        <f t="shared" si="38"/>
        <v>7</v>
      </c>
      <c r="AH69" s="125" t="str">
        <f t="shared" si="34"/>
        <v/>
      </c>
      <c r="AI69" s="100">
        <f t="shared" si="39"/>
        <v>0</v>
      </c>
      <c r="AJ69" s="100">
        <f t="shared" si="40"/>
        <v>0</v>
      </c>
      <c r="AK69" s="100">
        <f t="shared" si="41"/>
        <v>0</v>
      </c>
      <c r="AL69" s="100">
        <f t="shared" si="42"/>
        <v>0</v>
      </c>
      <c r="AM69" s="100">
        <f t="shared" ref="AM69:AM73" si="43">+K35</f>
        <v>0</v>
      </c>
      <c r="AN69" s="100">
        <f>+N19</f>
        <v>0</v>
      </c>
      <c r="AO69" s="100">
        <v>0</v>
      </c>
      <c r="AP69" s="100"/>
      <c r="AQ69" s="100"/>
      <c r="AR69" s="100"/>
      <c r="AS69" s="100"/>
      <c r="AT69" s="100"/>
      <c r="AU69" s="100"/>
      <c r="AV69" s="100"/>
      <c r="AW69" s="100"/>
      <c r="AX69" s="100" t="str">
        <f t="shared" si="36"/>
        <v/>
      </c>
      <c r="AY69" s="100">
        <f t="shared" si="37"/>
        <v>2.0067199535733038</v>
      </c>
      <c r="AZ69" s="100">
        <f t="shared" si="35"/>
        <v>1.1883972406686452</v>
      </c>
      <c r="BA69" s="100">
        <f t="shared" si="35"/>
        <v>4.5305995059879569</v>
      </c>
      <c r="BB69" s="100">
        <f t="shared" si="35"/>
        <v>0.7080381277419675</v>
      </c>
      <c r="BC69" s="100">
        <f t="shared" si="35"/>
        <v>0.68906056442812791</v>
      </c>
      <c r="BD69" s="100">
        <f t="shared" si="35"/>
        <v>0.67264509522125815</v>
      </c>
      <c r="BE69" s="100">
        <f t="shared" si="35"/>
        <v>0</v>
      </c>
      <c r="BF69" s="100">
        <f t="shared" si="35"/>
        <v>0</v>
      </c>
      <c r="BG69" s="100">
        <f t="shared" si="35"/>
        <v>0</v>
      </c>
      <c r="BH69" s="100">
        <f t="shared" si="35"/>
        <v>0</v>
      </c>
      <c r="BI69" s="100">
        <f t="shared" si="35"/>
        <v>0</v>
      </c>
      <c r="BJ69" s="100">
        <f t="shared" si="35"/>
        <v>0</v>
      </c>
      <c r="BK69" s="99"/>
      <c r="BL69" s="99"/>
      <c r="BM69" s="99"/>
      <c r="BN69" s="99"/>
      <c r="BO69" s="99"/>
      <c r="BP69" s="99"/>
      <c r="BQ69" s="99"/>
      <c r="BR69" s="99"/>
      <c r="BS69" s="99"/>
      <c r="BT69" s="99"/>
      <c r="BU69" s="99"/>
      <c r="BV69" s="99"/>
      <c r="BW69" s="99"/>
      <c r="BX69" s="99"/>
      <c r="BY69" s="99"/>
      <c r="BZ69" s="99"/>
      <c r="CA69" s="99"/>
      <c r="CB69" s="99"/>
      <c r="CC69" s="99"/>
      <c r="CD69" s="99"/>
      <c r="CE69" s="99"/>
      <c r="CF69" s="99"/>
      <c r="CG69" s="99"/>
      <c r="CH69" s="99"/>
      <c r="CI69" s="99"/>
    </row>
    <row r="70" spans="4:87" x14ac:dyDescent="0.25">
      <c r="E70" s="193" t="s">
        <v>35</v>
      </c>
      <c r="F70" s="194"/>
      <c r="G70" s="194"/>
      <c r="H70" s="194"/>
      <c r="I70" s="194"/>
      <c r="J70" s="194"/>
      <c r="K70" s="194"/>
      <c r="L70" s="194"/>
      <c r="M70" s="194"/>
      <c r="N70" s="194"/>
      <c r="O70" s="194"/>
      <c r="P70" s="195"/>
      <c r="V70" s="98"/>
      <c r="W70" s="99"/>
      <c r="X70" s="99"/>
      <c r="Y70" s="99"/>
      <c r="Z70" s="99"/>
      <c r="AA70" s="99"/>
      <c r="AB70" s="99"/>
      <c r="AC70" s="99"/>
      <c r="AD70" s="100">
        <f>IF($AI70="",0,+$AI70)</f>
        <v>0</v>
      </c>
      <c r="AE70" s="100">
        <f>IF($AI70="",0,0)</f>
        <v>0</v>
      </c>
      <c r="AF70" s="99"/>
      <c r="AG70" s="99">
        <f t="shared" si="38"/>
        <v>8</v>
      </c>
      <c r="AH70" s="125" t="str">
        <f t="shared" si="34"/>
        <v/>
      </c>
      <c r="AI70" s="100">
        <f t="shared" si="39"/>
        <v>0</v>
      </c>
      <c r="AJ70" s="100">
        <f t="shared" si="40"/>
        <v>0</v>
      </c>
      <c r="AK70" s="100">
        <f t="shared" si="41"/>
        <v>0</v>
      </c>
      <c r="AL70" s="100">
        <f t="shared" si="42"/>
        <v>0</v>
      </c>
      <c r="AM70" s="100">
        <f t="shared" si="43"/>
        <v>0</v>
      </c>
      <c r="AN70" s="100">
        <f t="shared" ref="AN70:AN74" si="44">+N20</f>
        <v>0</v>
      </c>
      <c r="AO70" s="100">
        <f>+N25</f>
        <v>0</v>
      </c>
      <c r="AP70" s="100">
        <v>0</v>
      </c>
      <c r="AQ70" s="100"/>
      <c r="AR70" s="100"/>
      <c r="AS70" s="100"/>
      <c r="AT70" s="100"/>
      <c r="AU70" s="100"/>
      <c r="AV70" s="100"/>
      <c r="AW70" s="100"/>
      <c r="AX70" s="100" t="str">
        <f t="shared" si="36"/>
        <v/>
      </c>
      <c r="AY70" s="100">
        <f t="shared" si="37"/>
        <v>2.0239885808240841</v>
      </c>
      <c r="AZ70" s="100">
        <f t="shared" si="35"/>
        <v>1.2017097473473166</v>
      </c>
      <c r="BA70" s="100">
        <f t="shared" si="35"/>
        <v>4.5248088849144894</v>
      </c>
      <c r="BB70" s="100">
        <f t="shared" si="35"/>
        <v>0.69796717798337171</v>
      </c>
      <c r="BC70" s="100">
        <f t="shared" si="35"/>
        <v>0.68153074048304396</v>
      </c>
      <c r="BD70" s="100">
        <f t="shared" si="35"/>
        <v>0.66531959076985137</v>
      </c>
      <c r="BE70" s="100">
        <f t="shared" si="35"/>
        <v>1.4694605546076638E-10</v>
      </c>
      <c r="BF70" s="100">
        <f t="shared" si="35"/>
        <v>0</v>
      </c>
      <c r="BG70" s="100">
        <f t="shared" si="35"/>
        <v>0</v>
      </c>
      <c r="BH70" s="100">
        <f t="shared" si="35"/>
        <v>0</v>
      </c>
      <c r="BI70" s="100">
        <f t="shared" si="35"/>
        <v>0</v>
      </c>
      <c r="BJ70" s="100">
        <f t="shared" si="35"/>
        <v>0</v>
      </c>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99"/>
    </row>
    <row r="71" spans="4:87" ht="15.75" thickBot="1" x14ac:dyDescent="0.3">
      <c r="E71" s="165" t="s">
        <v>36</v>
      </c>
      <c r="F71" s="166"/>
      <c r="G71" s="166"/>
      <c r="H71" s="166"/>
      <c r="I71" s="166"/>
      <c r="J71" s="166"/>
      <c r="K71" s="166"/>
      <c r="L71" s="166"/>
      <c r="M71" s="166"/>
      <c r="N71" s="166"/>
      <c r="O71" s="166"/>
      <c r="P71" s="167"/>
      <c r="V71" s="98"/>
      <c r="W71" s="99"/>
      <c r="X71" s="99"/>
      <c r="Y71" s="99"/>
      <c r="Z71" s="99"/>
      <c r="AA71" s="99"/>
      <c r="AB71" s="99"/>
      <c r="AC71" s="99"/>
      <c r="AD71" s="100">
        <f>IF($AI71="",0,0)</f>
        <v>0</v>
      </c>
      <c r="AE71" s="100">
        <f>IF($AI71="",0,+$AI71)</f>
        <v>0</v>
      </c>
      <c r="AF71" s="99"/>
      <c r="AG71" s="99">
        <f t="shared" si="38"/>
        <v>9</v>
      </c>
      <c r="AH71" s="125" t="str">
        <f t="shared" si="34"/>
        <v/>
      </c>
      <c r="AI71" s="100">
        <f t="shared" si="39"/>
        <v>0</v>
      </c>
      <c r="AJ71" s="100">
        <f t="shared" si="40"/>
        <v>0</v>
      </c>
      <c r="AK71" s="100">
        <f t="shared" si="41"/>
        <v>0</v>
      </c>
      <c r="AL71" s="100">
        <f t="shared" si="42"/>
        <v>0</v>
      </c>
      <c r="AM71" s="100">
        <f t="shared" si="43"/>
        <v>0</v>
      </c>
      <c r="AN71" s="100">
        <f t="shared" si="44"/>
        <v>0</v>
      </c>
      <c r="AO71" s="100">
        <f t="shared" ref="AO71:AO74" si="45">+N26</f>
        <v>0</v>
      </c>
      <c r="AP71" s="100">
        <f>+N30</f>
        <v>0</v>
      </c>
      <c r="AQ71" s="100">
        <v>0</v>
      </c>
      <c r="AR71" s="100"/>
      <c r="AS71" s="100"/>
      <c r="AT71" s="100"/>
      <c r="AU71" s="100"/>
      <c r="AV71" s="100"/>
      <c r="AW71" s="100"/>
      <c r="AX71" s="100" t="str">
        <f t="shared" si="36"/>
        <v/>
      </c>
      <c r="AY71" s="100">
        <f t="shared" si="37"/>
        <v>2.0202448493273653</v>
      </c>
      <c r="AZ71" s="100">
        <f t="shared" si="35"/>
        <v>1.2006129781584185</v>
      </c>
      <c r="BA71" s="100">
        <f t="shared" si="35"/>
        <v>4.5445853684862572</v>
      </c>
      <c r="BB71" s="100">
        <f t="shared" si="35"/>
        <v>0.69381161566632987</v>
      </c>
      <c r="BC71" s="100">
        <f t="shared" si="35"/>
        <v>0.67615897630326638</v>
      </c>
      <c r="BD71" s="100">
        <f t="shared" si="35"/>
        <v>0.66002590813184392</v>
      </c>
      <c r="BE71" s="100">
        <f t="shared" si="35"/>
        <v>4.6595912667711752E-10</v>
      </c>
      <c r="BF71" s="100">
        <f t="shared" si="35"/>
        <v>1.3290274081949081E-11</v>
      </c>
      <c r="BG71" s="100">
        <f t="shared" si="35"/>
        <v>0</v>
      </c>
      <c r="BH71" s="100">
        <f t="shared" si="35"/>
        <v>0</v>
      </c>
      <c r="BI71" s="100">
        <f t="shared" si="35"/>
        <v>0</v>
      </c>
      <c r="BJ71" s="100">
        <f t="shared" si="35"/>
        <v>0</v>
      </c>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row>
    <row r="72" spans="4:87" x14ac:dyDescent="0.25">
      <c r="V72" s="98"/>
      <c r="W72" s="99"/>
      <c r="X72" s="99"/>
      <c r="Y72" s="99"/>
      <c r="Z72" s="99"/>
      <c r="AA72" s="99"/>
      <c r="AB72" s="99"/>
      <c r="AC72" s="99"/>
      <c r="AD72" s="100">
        <f>IF($AI72="",0,+$AI72)</f>
        <v>0</v>
      </c>
      <c r="AE72" s="100">
        <f>IF($AI72="",0,0)</f>
        <v>0</v>
      </c>
      <c r="AF72" s="99"/>
      <c r="AG72" s="99">
        <f t="shared" si="38"/>
        <v>10</v>
      </c>
      <c r="AH72" s="125" t="str">
        <f t="shared" si="34"/>
        <v/>
      </c>
      <c r="AI72" s="100">
        <f t="shared" si="39"/>
        <v>0</v>
      </c>
      <c r="AJ72" s="100">
        <f t="shared" si="40"/>
        <v>0</v>
      </c>
      <c r="AK72" s="100">
        <f t="shared" si="41"/>
        <v>0</v>
      </c>
      <c r="AL72" s="100">
        <f t="shared" si="42"/>
        <v>0</v>
      </c>
      <c r="AM72" s="100">
        <f t="shared" si="43"/>
        <v>0</v>
      </c>
      <c r="AN72" s="100">
        <f t="shared" si="44"/>
        <v>0</v>
      </c>
      <c r="AO72" s="100">
        <f t="shared" si="45"/>
        <v>0</v>
      </c>
      <c r="AP72" s="100">
        <f t="shared" ref="AP72:AP74" si="46">+N31</f>
        <v>0</v>
      </c>
      <c r="AQ72" s="100">
        <f>+N34</f>
        <v>0</v>
      </c>
      <c r="AR72" s="100">
        <v>0</v>
      </c>
      <c r="AS72" s="100"/>
      <c r="AT72" s="100"/>
      <c r="AU72" s="100"/>
      <c r="AV72" s="100"/>
      <c r="AW72" s="100"/>
      <c r="AX72" s="100" t="str">
        <f t="shared" si="36"/>
        <v/>
      </c>
      <c r="AY72" s="100">
        <f t="shared" si="37"/>
        <v>2.0252338958177525</v>
      </c>
      <c r="AZ72" s="100">
        <f t="shared" si="35"/>
        <v>1.1998198849283856</v>
      </c>
      <c r="BA72" s="100">
        <f t="shared" si="35"/>
        <v>4.4950875037988816</v>
      </c>
      <c r="BB72" s="100">
        <f t="shared" si="35"/>
        <v>0.70740258104103459</v>
      </c>
      <c r="BC72" s="100">
        <f t="shared" si="35"/>
        <v>0.69222336660237249</v>
      </c>
      <c r="BD72" s="100">
        <f t="shared" si="35"/>
        <v>0.67583121913675448</v>
      </c>
      <c r="BE72" s="100">
        <f t="shared" si="35"/>
        <v>7.8998286567008287E-11</v>
      </c>
      <c r="BF72" s="100">
        <f t="shared" si="35"/>
        <v>1.6090740550676635E-10</v>
      </c>
      <c r="BG72" s="100">
        <f t="shared" si="35"/>
        <v>8.7191847255190578E-10</v>
      </c>
      <c r="BH72" s="100">
        <f t="shared" si="35"/>
        <v>0</v>
      </c>
      <c r="BI72" s="100">
        <f t="shared" si="35"/>
        <v>0</v>
      </c>
      <c r="BJ72" s="100">
        <f t="shared" si="35"/>
        <v>0</v>
      </c>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row>
    <row r="73" spans="4:87" x14ac:dyDescent="0.25">
      <c r="V73" s="98"/>
      <c r="W73" s="99"/>
      <c r="X73" s="99"/>
      <c r="Y73" s="99"/>
      <c r="Z73" s="99"/>
      <c r="AA73" s="99"/>
      <c r="AB73" s="99"/>
      <c r="AC73" s="99"/>
      <c r="AD73" s="100">
        <f>IF($AI73="",0,0)</f>
        <v>0</v>
      </c>
      <c r="AE73" s="100">
        <f>IF($AI73="",0,+$AI73)</f>
        <v>0</v>
      </c>
      <c r="AF73" s="99"/>
      <c r="AG73" s="99">
        <f t="shared" si="38"/>
        <v>11</v>
      </c>
      <c r="AH73" s="125" t="str">
        <f t="shared" si="34"/>
        <v/>
      </c>
      <c r="AI73" s="100">
        <f t="shared" si="39"/>
        <v>0</v>
      </c>
      <c r="AJ73" s="100">
        <f t="shared" si="40"/>
        <v>0</v>
      </c>
      <c r="AK73" s="100">
        <f t="shared" si="41"/>
        <v>0</v>
      </c>
      <c r="AL73" s="100">
        <f t="shared" si="42"/>
        <v>0</v>
      </c>
      <c r="AM73" s="100">
        <f t="shared" si="43"/>
        <v>0</v>
      </c>
      <c r="AN73" s="100">
        <f t="shared" si="44"/>
        <v>0</v>
      </c>
      <c r="AO73" s="100">
        <f t="shared" si="45"/>
        <v>0</v>
      </c>
      <c r="AP73" s="100">
        <f t="shared" si="46"/>
        <v>0</v>
      </c>
      <c r="AQ73" s="100">
        <f t="shared" ref="AQ73:AQ74" si="47">+N35</f>
        <v>0</v>
      </c>
      <c r="AR73" s="100">
        <f>+N37</f>
        <v>0</v>
      </c>
      <c r="AS73" s="100">
        <v>0</v>
      </c>
      <c r="AT73" s="100"/>
      <c r="AU73" s="100"/>
      <c r="AV73" s="100"/>
      <c r="AW73" s="100"/>
      <c r="AX73" s="100" t="str">
        <f t="shared" si="36"/>
        <v/>
      </c>
      <c r="AY73" s="100">
        <f t="shared" si="37"/>
        <v>2.0226820771309795</v>
      </c>
      <c r="AZ73" s="100">
        <f t="shared" si="35"/>
        <v>1.2009511158629775</v>
      </c>
      <c r="BA73" s="100">
        <f t="shared" si="35"/>
        <v>4.5278143901400822</v>
      </c>
      <c r="BB73" s="100">
        <f t="shared" si="35"/>
        <v>0.69784076664041172</v>
      </c>
      <c r="BC73" s="100">
        <f t="shared" si="35"/>
        <v>0.68112037430776895</v>
      </c>
      <c r="BD73" s="100">
        <f t="shared" si="35"/>
        <v>0.66491089582175045</v>
      </c>
      <c r="BE73" s="100">
        <f t="shared" si="35"/>
        <v>1.414452735212515E-10</v>
      </c>
      <c r="BF73" s="100">
        <f t="shared" si="35"/>
        <v>3.4471877833412589E-15</v>
      </c>
      <c r="BG73" s="100">
        <f t="shared" si="35"/>
        <v>8.7235142790556103E-12</v>
      </c>
      <c r="BH73" s="100">
        <f t="shared" si="35"/>
        <v>1.9206660580022364E-10</v>
      </c>
      <c r="BI73" s="100">
        <f t="shared" si="35"/>
        <v>0</v>
      </c>
      <c r="BJ73" s="100">
        <f t="shared" si="35"/>
        <v>0</v>
      </c>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row>
    <row r="74" spans="4:87" x14ac:dyDescent="0.25">
      <c r="V74" s="98"/>
      <c r="W74" s="99"/>
      <c r="X74" s="99"/>
      <c r="Y74" s="99"/>
      <c r="Z74" s="99"/>
      <c r="AA74" s="99"/>
      <c r="AB74" s="99"/>
      <c r="AC74" s="99"/>
      <c r="AD74" s="100">
        <f>IF($AI74="",0,+$AI74)</f>
        <v>0</v>
      </c>
      <c r="AE74" s="100">
        <f>IF($AI74="",0,0)</f>
        <v>0</v>
      </c>
      <c r="AF74" s="99"/>
      <c r="AG74" s="99">
        <f t="shared" si="38"/>
        <v>12</v>
      </c>
      <c r="AH74" s="125" t="str">
        <f t="shared" si="34"/>
        <v/>
      </c>
      <c r="AI74" s="100">
        <f t="shared" si="39"/>
        <v>0</v>
      </c>
      <c r="AJ74" s="100">
        <f t="shared" si="40"/>
        <v>0</v>
      </c>
      <c r="AK74" s="100">
        <f t="shared" si="41"/>
        <v>0</v>
      </c>
      <c r="AL74" s="100">
        <f t="shared" si="42"/>
        <v>0</v>
      </c>
      <c r="AM74" s="100">
        <f>+N18</f>
        <v>0</v>
      </c>
      <c r="AN74" s="100">
        <f t="shared" si="44"/>
        <v>0</v>
      </c>
      <c r="AO74" s="100">
        <f t="shared" si="45"/>
        <v>0</v>
      </c>
      <c r="AP74" s="100">
        <f t="shared" si="46"/>
        <v>0</v>
      </c>
      <c r="AQ74" s="100">
        <f t="shared" si="47"/>
        <v>0</v>
      </c>
      <c r="AR74" s="100">
        <f>+N38</f>
        <v>0</v>
      </c>
      <c r="AS74" s="100">
        <f>+N39</f>
        <v>0</v>
      </c>
      <c r="AT74" s="100">
        <v>0</v>
      </c>
      <c r="AU74" s="100"/>
      <c r="AV74" s="100"/>
      <c r="AW74" s="100"/>
      <c r="AX74" s="100" t="str">
        <f t="shared" si="36"/>
        <v/>
      </c>
      <c r="AY74" s="100">
        <f t="shared" si="37"/>
        <v>2.0356242254426822</v>
      </c>
      <c r="AZ74" s="100">
        <f t="shared" si="35"/>
        <v>1.2110163120109976</v>
      </c>
      <c r="BA74" s="100">
        <f t="shared" si="35"/>
        <v>4.5243627347051216</v>
      </c>
      <c r="BB74" s="100">
        <f t="shared" si="35"/>
        <v>0.69014996538537987</v>
      </c>
      <c r="BC74" s="100">
        <f t="shared" si="35"/>
        <v>0.67527275262855435</v>
      </c>
      <c r="BD74" s="100">
        <f t="shared" si="35"/>
        <v>0.65921939843189159</v>
      </c>
      <c r="BE74" s="100">
        <f t="shared" si="35"/>
        <v>1.3914846736567758E-9</v>
      </c>
      <c r="BF74" s="100">
        <f t="shared" si="35"/>
        <v>4.8315048590782596E-11</v>
      </c>
      <c r="BG74" s="100">
        <f t="shared" si="35"/>
        <v>2.6523741953886226E-11</v>
      </c>
      <c r="BH74" s="100">
        <f t="shared" si="35"/>
        <v>1.1095531723407019E-9</v>
      </c>
      <c r="BI74" s="100">
        <f t="shared" si="35"/>
        <v>5.008368858539747E-11</v>
      </c>
      <c r="BJ74" s="100">
        <f t="shared" si="35"/>
        <v>0</v>
      </c>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row>
    <row r="75" spans="4:87" x14ac:dyDescent="0.25">
      <c r="T75" s="15"/>
      <c r="U75" s="3"/>
      <c r="V75" s="144"/>
      <c r="W75" s="113"/>
      <c r="X75" s="113"/>
      <c r="Y75" s="113"/>
      <c r="Z75" s="113"/>
      <c r="AA75" s="113"/>
      <c r="AB75" s="99"/>
      <c r="AC75" s="99"/>
      <c r="AD75" s="100"/>
      <c r="AE75" s="100"/>
      <c r="AF75" s="99"/>
      <c r="AG75" s="99"/>
      <c r="AH75" s="99"/>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12"/>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row>
    <row r="76" spans="4:87" x14ac:dyDescent="0.25">
      <c r="T76" s="15"/>
      <c r="U76" s="3"/>
      <c r="V76" s="144"/>
      <c r="W76" s="113"/>
      <c r="X76" s="113"/>
      <c r="Y76" s="113"/>
      <c r="Z76" s="113"/>
      <c r="AA76" s="113"/>
      <c r="AB76" s="99"/>
      <c r="AC76" s="99"/>
      <c r="AD76" s="100"/>
      <c r="AE76" s="100"/>
      <c r="AF76" s="99"/>
      <c r="AG76" s="99"/>
      <c r="AH76" s="99"/>
      <c r="AI76" s="100"/>
      <c r="AJ76" s="100"/>
      <c r="AK76" s="100"/>
      <c r="AL76" s="100"/>
      <c r="AM76" s="100"/>
      <c r="AN76" s="100"/>
      <c r="AO76" s="100"/>
      <c r="AP76" s="100"/>
      <c r="AQ76" s="100"/>
      <c r="AR76" s="100"/>
      <c r="AS76" s="100"/>
      <c r="AT76" s="100"/>
      <c r="AU76" s="100"/>
      <c r="AV76" s="100"/>
      <c r="AW76" s="100"/>
      <c r="AX76" s="100" t="s">
        <v>74</v>
      </c>
      <c r="AY76" s="128">
        <f>SQRT(SUM(AY63:BJ74))</f>
        <v>9.4753413186131255</v>
      </c>
      <c r="AZ76" s="100"/>
      <c r="BA76" s="100"/>
      <c r="BB76" s="100"/>
      <c r="BC76" s="100"/>
      <c r="BD76" s="100"/>
      <c r="BE76" s="100"/>
      <c r="BF76" s="112"/>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row>
    <row r="77" spans="4:87" x14ac:dyDescent="0.25">
      <c r="T77" s="15"/>
      <c r="U77" s="3"/>
      <c r="V77" s="144"/>
      <c r="W77" s="113"/>
      <c r="X77" s="113"/>
      <c r="Y77" s="113"/>
      <c r="Z77" s="113"/>
      <c r="AA77" s="113"/>
      <c r="AB77" s="99"/>
      <c r="AC77" s="99"/>
      <c r="AD77" s="100"/>
      <c r="AE77" s="100"/>
      <c r="AF77" s="99"/>
      <c r="AG77" s="99"/>
      <c r="AH77" s="99"/>
      <c r="AI77" s="100"/>
      <c r="AJ77" s="100"/>
      <c r="AK77" s="100"/>
      <c r="AL77" s="100"/>
      <c r="AM77" s="100"/>
      <c r="AN77" s="100"/>
      <c r="AO77" s="100"/>
      <c r="AP77" s="100"/>
      <c r="AQ77" s="100"/>
      <c r="AR77" s="100"/>
      <c r="AS77" s="100"/>
      <c r="AT77" s="100"/>
      <c r="AU77" s="100"/>
      <c r="AV77" s="100"/>
      <c r="AW77" s="100"/>
      <c r="AX77" s="100" t="s">
        <v>75</v>
      </c>
      <c r="AY77" s="100"/>
      <c r="AZ77" s="100"/>
      <c r="BA77" s="100"/>
      <c r="BB77" s="100"/>
      <c r="BC77" s="100"/>
      <c r="BD77" s="100"/>
      <c r="BE77" s="100"/>
      <c r="BF77" s="112"/>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row>
    <row r="78" spans="4:87" ht="15.75" thickBot="1" x14ac:dyDescent="0.3">
      <c r="T78" s="15"/>
      <c r="U78" s="3"/>
      <c r="V78" s="144"/>
      <c r="W78" s="113"/>
      <c r="X78" s="113"/>
      <c r="Y78" s="113"/>
      <c r="Z78" s="113"/>
      <c r="AA78" s="113"/>
      <c r="AB78" s="99"/>
      <c r="AC78" s="99"/>
      <c r="AD78" s="100"/>
      <c r="AE78" s="100"/>
      <c r="AF78" s="99"/>
      <c r="AG78" s="99"/>
      <c r="AH78" s="99"/>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12"/>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row>
    <row r="79" spans="4:87" ht="19.5" thickBot="1" x14ac:dyDescent="0.35">
      <c r="D79" s="8" t="s">
        <v>14</v>
      </c>
      <c r="T79" s="15"/>
      <c r="U79" s="3"/>
      <c r="V79" s="144"/>
      <c r="W79" s="113"/>
      <c r="X79" s="113"/>
      <c r="Y79" s="113"/>
      <c r="Z79" s="113"/>
      <c r="AA79" s="113"/>
      <c r="AB79" s="99"/>
      <c r="AC79" s="99"/>
      <c r="AD79" s="100"/>
      <c r="AE79" s="100"/>
      <c r="AF79" s="99"/>
      <c r="AG79" s="99"/>
      <c r="AH79" s="99"/>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12"/>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row>
    <row r="80" spans="4:87" x14ac:dyDescent="0.25">
      <c r="T80" s="15"/>
      <c r="U80" s="3"/>
      <c r="V80" s="144"/>
      <c r="W80" s="113"/>
      <c r="X80" s="113"/>
      <c r="Y80" s="113"/>
      <c r="Z80" s="113"/>
      <c r="AA80" s="113"/>
      <c r="AB80" s="99"/>
      <c r="AC80" s="99"/>
      <c r="AD80" s="100"/>
      <c r="AE80" s="100"/>
      <c r="AF80" s="99"/>
      <c r="AG80" s="99"/>
      <c r="AH80" s="99"/>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12"/>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row>
    <row r="81" spans="5:87" x14ac:dyDescent="0.25">
      <c r="T81" s="15"/>
      <c r="U81" s="3"/>
      <c r="V81" s="144"/>
      <c r="W81" s="113"/>
      <c r="X81" s="113"/>
      <c r="Y81" s="113"/>
      <c r="Z81" s="113"/>
      <c r="AA81" s="113"/>
      <c r="AB81" s="99"/>
      <c r="AC81" s="99"/>
      <c r="AD81" s="100"/>
      <c r="AE81" s="100"/>
      <c r="AF81" s="99"/>
      <c r="AG81" s="99"/>
      <c r="AH81" s="99"/>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12"/>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row>
    <row r="82" spans="5:87" x14ac:dyDescent="0.25">
      <c r="T82" s="15"/>
      <c r="U82" s="3"/>
      <c r="V82" s="144"/>
      <c r="W82" s="113"/>
      <c r="X82" s="113"/>
      <c r="Y82" s="113"/>
      <c r="Z82" s="113"/>
      <c r="AA82" s="113"/>
      <c r="AB82" s="99"/>
      <c r="AC82" s="99"/>
      <c r="AD82" s="100"/>
      <c r="AE82" s="100"/>
      <c r="AF82" s="99"/>
      <c r="AG82" s="99"/>
      <c r="AH82" s="99"/>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12"/>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row>
    <row r="83" spans="5:87" ht="15.75" thickBot="1" x14ac:dyDescent="0.3">
      <c r="V83" s="98"/>
      <c r="W83" s="99"/>
      <c r="X83" s="99"/>
      <c r="Y83" s="99"/>
      <c r="Z83" s="99"/>
      <c r="AA83" s="99"/>
      <c r="AB83" s="99"/>
      <c r="AC83" s="99"/>
      <c r="AD83" s="100"/>
      <c r="AE83" s="100"/>
      <c r="AF83" s="99"/>
      <c r="AG83" s="99"/>
      <c r="AH83" s="99"/>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12"/>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row>
    <row r="84" spans="5:87" ht="15.75" thickBot="1" x14ac:dyDescent="0.3">
      <c r="E84" s="235" t="s">
        <v>23</v>
      </c>
      <c r="F84" s="236"/>
      <c r="G84" s="236"/>
      <c r="H84" s="236"/>
      <c r="I84" s="237"/>
      <c r="V84" s="98"/>
      <c r="W84" s="99"/>
      <c r="X84" s="99"/>
      <c r="Y84" s="99"/>
      <c r="Z84" s="99"/>
      <c r="AA84" s="99"/>
      <c r="AB84" s="99"/>
      <c r="AC84" s="99"/>
      <c r="AD84" s="100"/>
      <c r="AE84" s="100"/>
      <c r="AF84" s="99"/>
      <c r="AG84" s="99"/>
      <c r="AH84" s="99"/>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12"/>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row>
    <row r="85" spans="5:87" x14ac:dyDescent="0.25">
      <c r="V85" s="98"/>
      <c r="W85" s="99"/>
      <c r="X85" s="99"/>
      <c r="Y85" s="99"/>
      <c r="Z85" s="99"/>
      <c r="AA85" s="99"/>
      <c r="AB85" s="99"/>
      <c r="AC85" s="99"/>
      <c r="AD85" s="100"/>
      <c r="AE85" s="100"/>
      <c r="AF85" s="99"/>
      <c r="AG85" s="99"/>
      <c r="AH85" s="99"/>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row>
    <row r="86" spans="5:87" x14ac:dyDescent="0.25">
      <c r="V86" s="98"/>
      <c r="W86" s="99"/>
      <c r="X86" s="99"/>
      <c r="Y86" s="99"/>
      <c r="Z86" s="99"/>
      <c r="AA86" s="99"/>
      <c r="AB86" s="100"/>
      <c r="AC86" s="100"/>
      <c r="AD86" s="100"/>
      <c r="AE86" s="100"/>
      <c r="AF86" s="99"/>
      <c r="AG86" s="99"/>
      <c r="AH86" s="99"/>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row>
    <row r="87" spans="5:87" x14ac:dyDescent="0.25">
      <c r="V87" s="98"/>
      <c r="W87" s="99"/>
      <c r="X87" s="99"/>
      <c r="Y87" s="99"/>
      <c r="Z87" s="99"/>
      <c r="AA87" s="99"/>
      <c r="AB87" s="100"/>
      <c r="AC87" s="99"/>
      <c r="AD87" s="99"/>
      <c r="AE87" s="100"/>
      <c r="AF87" s="99"/>
      <c r="AG87" s="99"/>
      <c r="AH87" s="99"/>
      <c r="AI87" s="107">
        <f>SUM(AI63:AI86)</f>
        <v>21</v>
      </c>
      <c r="AJ87" s="107">
        <f t="shared" ref="AJ87:AS87" si="48">SUM(AJ63:AJ86)</f>
        <v>17</v>
      </c>
      <c r="AK87" s="107">
        <f t="shared" si="48"/>
        <v>17</v>
      </c>
      <c r="AL87" s="107">
        <f t="shared" si="48"/>
        <v>2.5499999999999998</v>
      </c>
      <c r="AM87" s="107">
        <f t="shared" si="48"/>
        <v>1</v>
      </c>
      <c r="AN87" s="107">
        <f t="shared" si="48"/>
        <v>0</v>
      </c>
      <c r="AO87" s="107">
        <f t="shared" si="48"/>
        <v>0</v>
      </c>
      <c r="AP87" s="107">
        <f t="shared" si="48"/>
        <v>0</v>
      </c>
      <c r="AQ87" s="107">
        <f t="shared" si="48"/>
        <v>0</v>
      </c>
      <c r="AR87" s="107">
        <f t="shared" si="48"/>
        <v>0</v>
      </c>
      <c r="AS87" s="107">
        <f t="shared" si="48"/>
        <v>0</v>
      </c>
      <c r="AT87" s="100"/>
      <c r="AU87" s="100"/>
      <c r="AV87" s="100"/>
      <c r="AW87" s="100"/>
      <c r="AX87" s="100"/>
      <c r="AY87" s="100"/>
      <c r="AZ87" s="100"/>
      <c r="BA87" s="100"/>
      <c r="BB87" s="100"/>
      <c r="BC87" s="100"/>
      <c r="BD87" s="100"/>
      <c r="BE87" s="100"/>
      <c r="BF87" s="100"/>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row>
    <row r="88" spans="5:87" x14ac:dyDescent="0.25">
      <c r="V88" s="98"/>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row>
    <row r="89" spans="5:87" x14ac:dyDescent="0.25">
      <c r="V89" s="98"/>
      <c r="W89" s="99"/>
      <c r="X89" s="99"/>
      <c r="Y89" s="99"/>
      <c r="Z89" s="99" t="s">
        <v>28</v>
      </c>
      <c r="AA89" s="114"/>
      <c r="AB89" s="99"/>
      <c r="AC89" s="99"/>
      <c r="AD89" s="99"/>
      <c r="AE89" s="99"/>
      <c r="AF89" s="99"/>
      <c r="AG89" s="99"/>
      <c r="AH89" s="115"/>
      <c r="AI89" s="115"/>
      <c r="AJ89" s="115"/>
      <c r="AK89" s="99">
        <f>+AF90</f>
        <v>1</v>
      </c>
      <c r="AL89" s="99">
        <f>+AF91</f>
        <v>1</v>
      </c>
      <c r="AM89" s="99">
        <f>+AF92</f>
        <v>1</v>
      </c>
      <c r="AN89" s="99">
        <f>+AF93</f>
        <v>1</v>
      </c>
      <c r="AO89" s="99">
        <f>+AF94</f>
        <v>1</v>
      </c>
      <c r="AP89" s="99">
        <f>+AF95</f>
        <v>1</v>
      </c>
      <c r="AQ89" s="99">
        <f>+AF96</f>
        <v>0</v>
      </c>
      <c r="AR89" s="99">
        <f>+AF97</f>
        <v>0</v>
      </c>
      <c r="AS89" s="99">
        <f>+AF98</f>
        <v>0</v>
      </c>
      <c r="AT89" s="99">
        <f>+AF99</f>
        <v>0</v>
      </c>
      <c r="AU89" s="99">
        <f>+AF100</f>
        <v>0</v>
      </c>
      <c r="AV89" s="99">
        <f>+AF101</f>
        <v>0</v>
      </c>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row>
    <row r="90" spans="5:87" x14ac:dyDescent="0.25">
      <c r="T90" s="2"/>
      <c r="U90" s="2"/>
      <c r="V90" s="99"/>
      <c r="W90" s="99"/>
      <c r="X90" s="99"/>
      <c r="Y90" s="99"/>
      <c r="Z90" s="114">
        <f>+IF($AF90=1,(AC90+$AD$117)*$AD$119,"")</f>
        <v>2.0957904291504326</v>
      </c>
      <c r="AA90" s="114">
        <f>+IF($AF90=1,(AD90+$AD$117)*$AD$119,"")</f>
        <v>5.4800211180625453</v>
      </c>
      <c r="AB90" s="99"/>
      <c r="AC90" s="99">
        <v>3.0037724028754775</v>
      </c>
      <c r="AD90" s="99">
        <v>4.6185477362488498</v>
      </c>
      <c r="AE90" s="99"/>
      <c r="AF90" s="99">
        <f>IF(D18="",0,1)</f>
        <v>1</v>
      </c>
      <c r="AG90" s="99"/>
      <c r="AH90" s="99" t="str">
        <f>+AH63</f>
        <v>Coke</v>
      </c>
      <c r="AI90" s="100">
        <f>IFERROR(SUMXMY2(AC$90:AD$90,AC90:AD90),"")</f>
        <v>0</v>
      </c>
      <c r="AJ90" s="100"/>
      <c r="AK90" s="116"/>
      <c r="AL90" s="116"/>
      <c r="AM90" s="116"/>
      <c r="AN90" s="116"/>
      <c r="AO90" s="116"/>
      <c r="AP90" s="116"/>
      <c r="AQ90" s="116"/>
      <c r="AR90" s="116"/>
      <c r="AS90" s="116"/>
      <c r="AT90" s="116"/>
      <c r="AU90" s="99"/>
      <c r="AV90" s="99"/>
      <c r="AW90" s="99"/>
      <c r="AX90" s="99"/>
      <c r="AY90" s="99"/>
      <c r="AZ90" s="99"/>
      <c r="BA90" s="99"/>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row>
    <row r="91" spans="5:87" x14ac:dyDescent="0.25">
      <c r="T91" s="42"/>
      <c r="U91" s="42"/>
      <c r="V91" s="114"/>
      <c r="W91" s="114"/>
      <c r="X91" s="114"/>
      <c r="Y91" s="114"/>
      <c r="Z91" s="114">
        <f t="shared" ref="Z91:Z112" si="49">+IF($AF91=1,(AC91+$AD$117)*$AD$119,"")</f>
        <v>2.3852805175298037</v>
      </c>
      <c r="AA91" s="114">
        <f t="shared" ref="AA91:AA112" si="50">+IF($AF91=1,(AD91+$AD$117)*$AD$119,"")</f>
        <v>5.8840921658535406</v>
      </c>
      <c r="AB91" s="114"/>
      <c r="AC91" s="100">
        <v>3.1419017140665404</v>
      </c>
      <c r="AD91" s="100">
        <v>4.8113490021439294</v>
      </c>
      <c r="AE91" s="99"/>
      <c r="AF91" s="99">
        <f t="shared" ref="AF91:AF101" si="51">IF(D19="",0,1)</f>
        <v>1</v>
      </c>
      <c r="AG91" s="99"/>
      <c r="AH91" s="99" t="str">
        <f t="shared" ref="AH91:AH101" si="52">+AH64</f>
        <v>Pepsi</v>
      </c>
      <c r="AI91" s="100">
        <f t="shared" ref="AI91:AI101" si="53">IFERROR(SUMXMY2(AC$90:AD$90,AC91:AD91),"")</f>
        <v>5.6252034740862634E-2</v>
      </c>
      <c r="AJ91" s="100">
        <f>IFERROR(SUMXMY2(AC$91:AD$91,AC91:AD91),"")</f>
        <v>0</v>
      </c>
      <c r="AK91" s="116"/>
      <c r="AL91" s="116"/>
      <c r="AM91" s="116"/>
      <c r="AN91" s="116"/>
      <c r="AO91" s="116"/>
      <c r="AP91" s="116"/>
      <c r="AQ91" s="116"/>
      <c r="AR91" s="116"/>
      <c r="AS91" s="116"/>
      <c r="AT91" s="116"/>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row>
    <row r="92" spans="5:87" x14ac:dyDescent="0.25">
      <c r="T92" s="42"/>
      <c r="U92" s="42"/>
      <c r="V92" s="114"/>
      <c r="W92" s="114"/>
      <c r="X92" s="114"/>
      <c r="Y92" s="114"/>
      <c r="Z92" s="114">
        <f t="shared" si="49"/>
        <v>6.6807248896011648</v>
      </c>
      <c r="AA92" s="114">
        <f t="shared" si="50"/>
        <v>8</v>
      </c>
      <c r="AB92" s="114"/>
      <c r="AC92" s="100">
        <v>5.1914598723279077</v>
      </c>
      <c r="AD92" s="100">
        <v>5.8209479604730703</v>
      </c>
      <c r="AE92" s="99"/>
      <c r="AF92" s="99">
        <f t="shared" si="51"/>
        <v>1</v>
      </c>
      <c r="AG92" s="99"/>
      <c r="AH92" s="99" t="str">
        <f t="shared" si="52"/>
        <v>Sprite</v>
      </c>
      <c r="AI92" s="100">
        <f t="shared" si="53"/>
        <v>6.2317427632136333</v>
      </c>
      <c r="AJ92" s="100">
        <f t="shared" ref="AJ92:AJ101" si="54">IFERROR(SUMXMY2(AC$91:AD$91,AC92:AD92),"")</f>
        <v>5.2199787007550142</v>
      </c>
      <c r="AK92" s="100">
        <f>IFERROR(SUMXMY2(AC$92:AD$92,AC92:AD92),"")</f>
        <v>0</v>
      </c>
      <c r="AL92" s="116"/>
      <c r="AM92" s="116"/>
      <c r="AN92" s="116"/>
      <c r="AO92" s="116"/>
      <c r="AP92" s="116"/>
      <c r="AQ92" s="116"/>
      <c r="AR92" s="116"/>
      <c r="AS92" s="116"/>
      <c r="AT92" s="116"/>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row>
    <row r="93" spans="5:87" x14ac:dyDescent="0.25">
      <c r="T93" s="42"/>
      <c r="U93" s="42"/>
      <c r="V93" s="114"/>
      <c r="W93" s="114"/>
      <c r="X93" s="114"/>
      <c r="Y93" s="114"/>
      <c r="Z93" s="114">
        <f t="shared" si="49"/>
        <v>5.6617677742375454</v>
      </c>
      <c r="AA93" s="114">
        <f t="shared" si="50"/>
        <v>4.2032092257902107</v>
      </c>
      <c r="AB93" s="114"/>
      <c r="AC93" s="100">
        <v>4.7052675979521377</v>
      </c>
      <c r="AD93" s="100">
        <v>4.0093208428948639</v>
      </c>
      <c r="AE93" s="99"/>
      <c r="AF93" s="99">
        <f t="shared" si="51"/>
        <v>1</v>
      </c>
      <c r="AG93" s="99"/>
      <c r="AH93" s="99" t="str">
        <f t="shared" si="52"/>
        <v>Diet Coke</v>
      </c>
      <c r="AI93" s="100">
        <f t="shared" si="53"/>
        <v>3.2662433064547107</v>
      </c>
      <c r="AJ93" s="100">
        <f t="shared" si="54"/>
        <v>3.0873620551258387</v>
      </c>
      <c r="AK93" s="100">
        <f t="shared" ref="AK93:AK101" si="55">IFERROR(SUMXMY2(AC$92:AD$92,AC93:AD93),"")</f>
        <v>3.5183757408074041</v>
      </c>
      <c r="AL93" s="100">
        <f>IFERROR(SUMXMY2(AC$93:AD$93,AC93:AD93),"")</f>
        <v>0</v>
      </c>
      <c r="AM93" s="116"/>
      <c r="AN93" s="116"/>
      <c r="AO93" s="116"/>
      <c r="AP93" s="116"/>
      <c r="AQ93" s="116"/>
      <c r="AR93" s="116"/>
      <c r="AS93" s="116"/>
      <c r="AT93" s="116"/>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row>
    <row r="94" spans="5:87" x14ac:dyDescent="0.25">
      <c r="T94" s="42"/>
      <c r="U94" s="42"/>
      <c r="V94" s="114"/>
      <c r="W94" s="114"/>
      <c r="X94" s="114"/>
      <c r="Y94" s="114"/>
      <c r="Z94" s="114">
        <f t="shared" si="49"/>
        <v>4.9061096735265215</v>
      </c>
      <c r="AA94" s="114">
        <f t="shared" si="50"/>
        <v>3.9066209400164351</v>
      </c>
      <c r="AB94" s="114"/>
      <c r="AC94" s="100">
        <v>4.3447076439602954</v>
      </c>
      <c r="AD94" s="100">
        <v>3.8678046485041859</v>
      </c>
      <c r="AE94" s="99"/>
      <c r="AF94" s="99">
        <f t="shared" si="51"/>
        <v>1</v>
      </c>
      <c r="AG94" s="99"/>
      <c r="AH94" s="99" t="str">
        <f t="shared" si="52"/>
        <v>Pepsi Max</v>
      </c>
      <c r="AI94" s="100">
        <f t="shared" si="53"/>
        <v>2.3617225045795909</v>
      </c>
      <c r="AJ94" s="100">
        <f t="shared" si="54"/>
        <v>2.337018052273022</v>
      </c>
      <c r="AK94" s="100">
        <f t="shared" si="55"/>
        <v>4.5317581333343</v>
      </c>
      <c r="AL94" s="100">
        <f t="shared" ref="AL94:AL101" si="56">IFERROR(SUMXMY2(AC$93:AD$93,AC94:AD94),"")</f>
        <v>0.15003031369741957</v>
      </c>
      <c r="AM94" s="100">
        <f>IFERROR(SUMXMY2(AC$94:AD$94,AC94:AD94),"")</f>
        <v>0</v>
      </c>
      <c r="AN94" s="116"/>
      <c r="AO94" s="116"/>
      <c r="AP94" s="116"/>
      <c r="AQ94" s="116"/>
      <c r="AR94" s="116"/>
      <c r="AS94" s="116"/>
      <c r="AT94" s="116"/>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row>
    <row r="95" spans="5:87" x14ac:dyDescent="0.25">
      <c r="T95" s="42"/>
      <c r="U95" s="42"/>
      <c r="V95" s="114"/>
      <c r="W95" s="114"/>
      <c r="X95" s="114"/>
      <c r="Y95" s="114"/>
      <c r="Z95" s="114">
        <f t="shared" si="49"/>
        <v>4.8861090552681965</v>
      </c>
      <c r="AA95" s="114">
        <f t="shared" si="50"/>
        <v>3.9148039896014439</v>
      </c>
      <c r="AB95" s="114"/>
      <c r="AC95" s="100">
        <v>4.3351644100662305</v>
      </c>
      <c r="AD95" s="100">
        <v>3.8717091656119988</v>
      </c>
      <c r="AE95" s="99"/>
      <c r="AF95" s="99">
        <f t="shared" si="51"/>
        <v>1</v>
      </c>
      <c r="AG95" s="99"/>
      <c r="AH95" s="99" t="str">
        <f t="shared" si="52"/>
        <v>PM2</v>
      </c>
      <c r="AI95" s="100">
        <f t="shared" si="53"/>
        <v>2.3303725274023166</v>
      </c>
      <c r="AJ95" s="100">
        <f t="shared" si="54"/>
        <v>2.3067988840622018</v>
      </c>
      <c r="AK95" s="100">
        <f t="shared" si="55"/>
        <v>4.532773798081382</v>
      </c>
      <c r="AL95" s="100">
        <f t="shared" si="56"/>
        <v>0.15591334340791446</v>
      </c>
      <c r="AM95" s="100">
        <f t="shared" ref="AM95:AM101" si="57">IFERROR(SUMXMY2(AC$94:AD$94,AC95:AD95),"")</f>
        <v>1.0631856700203217E-4</v>
      </c>
      <c r="AN95" s="100">
        <f>IFERROR(SUMXMY2(AC$95:AD$95,AC95:AD95),"")</f>
        <v>0</v>
      </c>
      <c r="AO95" s="100"/>
      <c r="AP95" s="116"/>
      <c r="AQ95" s="116"/>
      <c r="AR95" s="116"/>
      <c r="AS95" s="116"/>
      <c r="AT95" s="116"/>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row>
    <row r="96" spans="5:87" ht="15.75" thickBot="1" x14ac:dyDescent="0.3">
      <c r="T96" s="42"/>
      <c r="U96" s="42"/>
      <c r="V96" s="114"/>
      <c r="W96" s="114"/>
      <c r="X96" s="114"/>
      <c r="Y96" s="114"/>
      <c r="Z96" s="114" t="str">
        <f t="shared" si="49"/>
        <v/>
      </c>
      <c r="AA96" s="114" t="str">
        <f t="shared" si="50"/>
        <v/>
      </c>
      <c r="AB96" s="114"/>
      <c r="AC96" s="100">
        <v>4.1849589061314036</v>
      </c>
      <c r="AD96" s="100">
        <v>4.7647868449193664</v>
      </c>
      <c r="AE96" s="99"/>
      <c r="AF96" s="99">
        <f t="shared" si="51"/>
        <v>0</v>
      </c>
      <c r="AG96" s="99"/>
      <c r="AH96" s="99" t="str">
        <f t="shared" si="52"/>
        <v/>
      </c>
      <c r="AI96" s="100">
        <f t="shared" si="53"/>
        <v>1.4165874323787091</v>
      </c>
      <c r="AJ96" s="100">
        <f t="shared" si="54"/>
        <v>1.0901363404036419</v>
      </c>
      <c r="AK96" s="100">
        <f t="shared" si="55"/>
        <v>2.1285204969621403</v>
      </c>
      <c r="AL96" s="100">
        <f t="shared" si="56"/>
        <v>0.84145001499908922</v>
      </c>
      <c r="AM96" s="100">
        <f t="shared" si="57"/>
        <v>0.83009671992372547</v>
      </c>
      <c r="AN96" s="100">
        <f t="shared" ref="AN96:AN101" si="58">IFERROR(SUMXMY2(AC$95:AD$95,AC96:AD96),"")</f>
        <v>0.82014943468934864</v>
      </c>
      <c r="AO96" s="100">
        <f>IFERROR(SUMXMY2(AC$96:AD$96,AC96:AD96),"")</f>
        <v>0</v>
      </c>
      <c r="AP96" s="116"/>
      <c r="AQ96" s="116"/>
      <c r="AR96" s="116"/>
      <c r="AS96" s="116"/>
      <c r="AT96" s="116"/>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row>
    <row r="97" spans="2:87" ht="19.5" thickBot="1" x14ac:dyDescent="0.35">
      <c r="B97" s="13"/>
      <c r="M97" s="160" t="s">
        <v>72</v>
      </c>
      <c r="N97" s="161"/>
      <c r="O97" s="43" t="s">
        <v>20</v>
      </c>
      <c r="P97" s="44"/>
      <c r="Q97" s="45"/>
      <c r="R97" s="46"/>
      <c r="T97" s="42"/>
      <c r="U97" s="42"/>
      <c r="V97" s="114"/>
      <c r="W97" s="114"/>
      <c r="X97" s="114"/>
      <c r="Y97" s="114"/>
      <c r="Z97" s="114" t="str">
        <f t="shared" si="49"/>
        <v/>
      </c>
      <c r="AA97" s="114" t="str">
        <f t="shared" si="50"/>
        <v/>
      </c>
      <c r="AB97" s="114"/>
      <c r="AC97" s="100">
        <v>4.1877808282752973</v>
      </c>
      <c r="AD97" s="100">
        <v>4.7627475101681913</v>
      </c>
      <c r="AE97" s="99"/>
      <c r="AF97" s="99">
        <f t="shared" si="51"/>
        <v>0</v>
      </c>
      <c r="AG97" s="99"/>
      <c r="AH97" s="99" t="str">
        <f t="shared" si="52"/>
        <v/>
      </c>
      <c r="AI97" s="100">
        <f t="shared" si="53"/>
        <v>1.4226695262161497</v>
      </c>
      <c r="AJ97" s="100">
        <f t="shared" si="54"/>
        <v>1.0962252265603618</v>
      </c>
      <c r="AK97" s="100">
        <f t="shared" si="55"/>
        <v>2.1271598164958103</v>
      </c>
      <c r="AL97" s="100">
        <f t="shared" si="56"/>
        <v>0.83544429974916445</v>
      </c>
      <c r="AM97" s="100">
        <f t="shared" si="57"/>
        <v>0.82554875112439241</v>
      </c>
      <c r="AN97" s="100">
        <f t="shared" si="58"/>
        <v>0.81567125165096466</v>
      </c>
      <c r="AO97" s="100">
        <f t="shared" ref="AO97:AO101" si="59">IFERROR(SUMXMY2(AC$96:AD$96,AC97:AD97),"")</f>
        <v>1.2122130813547855E-5</v>
      </c>
      <c r="AP97" s="100">
        <f>IFERROR(SUMXMY2(AC$97:AD$97,AC97:AD97),"")</f>
        <v>0</v>
      </c>
      <c r="AQ97" s="116"/>
      <c r="AR97" s="116"/>
      <c r="AS97" s="116"/>
      <c r="AT97" s="116"/>
      <c r="AU97" s="99"/>
      <c r="AV97" s="99"/>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row>
    <row r="98" spans="2:87" ht="15.75" x14ac:dyDescent="0.25">
      <c r="B98" s="13"/>
      <c r="M98" s="162" t="s">
        <v>33</v>
      </c>
      <c r="N98" s="163"/>
      <c r="O98" s="163"/>
      <c r="P98" s="163"/>
      <c r="Q98" s="163"/>
      <c r="R98" s="164"/>
      <c r="T98" s="42"/>
      <c r="U98" s="42"/>
      <c r="V98" s="114"/>
      <c r="W98" s="114"/>
      <c r="X98" s="114"/>
      <c r="Y98" s="114"/>
      <c r="Z98" s="114" t="str">
        <f t="shared" si="49"/>
        <v/>
      </c>
      <c r="AA98" s="114" t="str">
        <f t="shared" si="50"/>
        <v/>
      </c>
      <c r="AB98" s="114"/>
      <c r="AC98" s="100">
        <v>4.1874524745977428</v>
      </c>
      <c r="AD98" s="100">
        <v>4.7608666149876173</v>
      </c>
      <c r="AE98" s="99"/>
      <c r="AF98" s="99">
        <f t="shared" si="51"/>
        <v>0</v>
      </c>
      <c r="AG98" s="99"/>
      <c r="AH98" s="99" t="str">
        <f t="shared" si="52"/>
        <v/>
      </c>
      <c r="AI98" s="100">
        <f t="shared" si="53"/>
        <v>1.4213531754378872</v>
      </c>
      <c r="AJ98" s="100">
        <f t="shared" si="54"/>
        <v>1.0957248642603756</v>
      </c>
      <c r="AK98" s="100">
        <f t="shared" si="55"/>
        <v>2.1318033137431458</v>
      </c>
      <c r="AL98" s="100">
        <f t="shared" si="56"/>
        <v>0.83295354952501999</v>
      </c>
      <c r="AM98" s="100">
        <f t="shared" si="57"/>
        <v>0.82228886427049852</v>
      </c>
      <c r="AN98" s="100">
        <f t="shared" si="58"/>
        <v>0.81241978566000217</v>
      </c>
      <c r="AO98" s="100">
        <f t="shared" si="59"/>
        <v>2.1586086414102893E-5</v>
      </c>
      <c r="AP98" s="100">
        <f t="shared" ref="AP98:AP101" si="60">IFERROR(SUMXMY2(AC$97:AD$97,AC98:AD98),"")</f>
        <v>3.6455828178700152E-6</v>
      </c>
      <c r="AQ98" s="100">
        <f>IFERROR(SUMXMY2(AC$98:AD$98,AC98:AD98),"")</f>
        <v>0</v>
      </c>
      <c r="AR98" s="116"/>
      <c r="AS98" s="116"/>
      <c r="AT98" s="116"/>
      <c r="AU98" s="99"/>
      <c r="AV98" s="99"/>
      <c r="AW98" s="99"/>
      <c r="AX98" s="99"/>
      <c r="AY98" s="99"/>
      <c r="AZ98" s="99"/>
      <c r="BA98" s="99"/>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row>
    <row r="99" spans="2:87" ht="16.5" thickBot="1" x14ac:dyDescent="0.3">
      <c r="B99" s="13"/>
      <c r="M99" s="231" t="s">
        <v>8</v>
      </c>
      <c r="N99" s="232"/>
      <c r="O99" s="232"/>
      <c r="P99" s="232"/>
      <c r="Q99" s="232"/>
      <c r="R99" s="233"/>
      <c r="T99" s="42"/>
      <c r="U99" s="42"/>
      <c r="V99" s="114"/>
      <c r="W99" s="114"/>
      <c r="X99" s="114"/>
      <c r="Y99" s="114"/>
      <c r="Z99" s="114" t="str">
        <f t="shared" si="49"/>
        <v/>
      </c>
      <c r="AA99" s="114" t="str">
        <f t="shared" si="50"/>
        <v/>
      </c>
      <c r="AB99" s="114"/>
      <c r="AC99" s="100">
        <v>4.1875276014145228</v>
      </c>
      <c r="AD99" s="100">
        <v>4.766300087322664</v>
      </c>
      <c r="AE99" s="99"/>
      <c r="AF99" s="99">
        <f t="shared" si="51"/>
        <v>0</v>
      </c>
      <c r="AG99" s="99"/>
      <c r="AH99" s="99" t="str">
        <f t="shared" si="52"/>
        <v/>
      </c>
      <c r="AI99" s="100">
        <f t="shared" si="53"/>
        <v>1.4231071273160543</v>
      </c>
      <c r="AJ99" s="100">
        <f t="shared" si="54"/>
        <v>1.0953629010188293</v>
      </c>
      <c r="AK99" s="100">
        <f t="shared" si="55"/>
        <v>2.1201621409219817</v>
      </c>
      <c r="AL99" s="100">
        <f t="shared" si="56"/>
        <v>0.84107228050925242</v>
      </c>
      <c r="AM99" s="100">
        <f t="shared" si="57"/>
        <v>0.83199961935230027</v>
      </c>
      <c r="AN99" s="100">
        <f t="shared" si="58"/>
        <v>0.82208954447599836</v>
      </c>
      <c r="AO99" s="100">
        <f t="shared" si="59"/>
        <v>8.8880980286565409E-6</v>
      </c>
      <c r="AP99" s="100">
        <f t="shared" si="60"/>
        <v>1.2684928281498731E-5</v>
      </c>
      <c r="AQ99" s="100">
        <f t="shared" ref="AQ99:AQ101" si="61">IFERROR(SUMXMY2(AC$98:AD$98,AC99:AD99),"")</f>
        <v>2.9528265654316811E-5</v>
      </c>
      <c r="AR99" s="100">
        <f>IFERROR(SUMXMY2(AC$99:AD$99,AC99:AD99),"")</f>
        <v>0</v>
      </c>
      <c r="AS99" s="116"/>
      <c r="AT99" s="116"/>
      <c r="AU99" s="116"/>
      <c r="AV99" s="99"/>
      <c r="AW99" s="99"/>
      <c r="AX99" s="99"/>
      <c r="AY99" s="99"/>
      <c r="AZ99" s="99"/>
      <c r="BA99" s="99"/>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row>
    <row r="100" spans="2:87" ht="15.75" x14ac:dyDescent="0.25">
      <c r="B100" s="13"/>
      <c r="M100" s="47">
        <v>1</v>
      </c>
      <c r="N100" s="48" t="s">
        <v>37</v>
      </c>
      <c r="O100" s="49"/>
      <c r="P100" s="49"/>
      <c r="Q100" s="49"/>
      <c r="R100" s="50"/>
      <c r="T100" s="42"/>
      <c r="U100" s="42"/>
      <c r="V100" s="114"/>
      <c r="W100" s="114"/>
      <c r="X100" s="114"/>
      <c r="Y100" s="114"/>
      <c r="Z100" s="114" t="str">
        <f t="shared" si="49"/>
        <v/>
      </c>
      <c r="AA100" s="114" t="str">
        <f t="shared" si="50"/>
        <v/>
      </c>
      <c r="AB100" s="114"/>
      <c r="AC100" s="100">
        <v>4.1876074858380141</v>
      </c>
      <c r="AD100" s="100">
        <v>4.7625782022947751</v>
      </c>
      <c r="AE100" s="99"/>
      <c r="AF100" s="99">
        <f t="shared" si="51"/>
        <v>0</v>
      </c>
      <c r="AG100" s="99"/>
      <c r="AH100" s="99" t="str">
        <f t="shared" si="52"/>
        <v/>
      </c>
      <c r="AI100" s="100">
        <f t="shared" si="53"/>
        <v>1.4222102788023223</v>
      </c>
      <c r="AJ100" s="100">
        <f t="shared" si="54"/>
        <v>1.0958791520340998</v>
      </c>
      <c r="AK100" s="100">
        <f t="shared" si="55"/>
        <v>2.127866158887838</v>
      </c>
      <c r="AL100" s="100">
        <f t="shared" si="56"/>
        <v>0.83536864116413401</v>
      </c>
      <c r="AM100" s="100">
        <f t="shared" si="57"/>
        <v>0.82530017224508623</v>
      </c>
      <c r="AN100" s="100">
        <f t="shared" si="58"/>
        <v>0.81542068640778942</v>
      </c>
      <c r="AO100" s="100">
        <f t="shared" si="59"/>
        <v>1.1893076705430412E-5</v>
      </c>
      <c r="AP100" s="100">
        <f t="shared" si="60"/>
        <v>5.8712756563980701E-8</v>
      </c>
      <c r="AQ100" s="100">
        <f t="shared" si="61"/>
        <v>2.953559594634178E-6</v>
      </c>
      <c r="AR100" s="100">
        <f t="shared" ref="AR100:AR101" si="62">IFERROR(SUMXMY2(AC$99:AD$99,AC100:AD100),"")</f>
        <v>1.3858809681939631E-5</v>
      </c>
      <c r="AS100" s="100">
        <f>IFERROR(SUMXMY2(AC$100:AD$100,AC100:AD100),"")</f>
        <v>0</v>
      </c>
      <c r="AT100" s="116"/>
      <c r="AU100" s="116"/>
      <c r="AV100" s="99"/>
      <c r="AW100" s="99"/>
      <c r="AX100" s="99"/>
      <c r="AY100" s="99"/>
      <c r="AZ100" s="99"/>
      <c r="BA100" s="99"/>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row>
    <row r="101" spans="2:87" ht="15.75" x14ac:dyDescent="0.25">
      <c r="B101" s="13"/>
      <c r="M101" s="51"/>
      <c r="N101" s="52" t="s">
        <v>9</v>
      </c>
      <c r="O101" s="53"/>
      <c r="P101" s="53"/>
      <c r="Q101" s="53"/>
      <c r="R101" s="54"/>
      <c r="T101" s="42"/>
      <c r="U101" s="42"/>
      <c r="V101" s="114"/>
      <c r="W101" s="114"/>
      <c r="X101" s="114"/>
      <c r="Y101" s="114"/>
      <c r="Z101" s="114" t="str">
        <f t="shared" si="49"/>
        <v/>
      </c>
      <c r="AA101" s="114" t="str">
        <f t="shared" si="50"/>
        <v/>
      </c>
      <c r="AB101" s="114"/>
      <c r="AC101" s="100">
        <v>4.1897198907753008</v>
      </c>
      <c r="AD101" s="100">
        <v>4.7609611901132265</v>
      </c>
      <c r="AE101" s="99"/>
      <c r="AF101" s="99">
        <f t="shared" si="51"/>
        <v>0</v>
      </c>
      <c r="AG101" s="99"/>
      <c r="AH101" s="99" t="str">
        <f t="shared" si="52"/>
        <v/>
      </c>
      <c r="AI101" s="100">
        <f t="shared" si="53"/>
        <v>1.4267530358974823</v>
      </c>
      <c r="AJ101" s="100">
        <f t="shared" si="54"/>
        <v>1.1004618630425125</v>
      </c>
      <c r="AK101" s="100">
        <f t="shared" si="55"/>
        <v>2.1270549439789095</v>
      </c>
      <c r="AL101" s="100">
        <f t="shared" si="56"/>
        <v>0.83075264994183429</v>
      </c>
      <c r="AM101" s="100">
        <f t="shared" si="57"/>
        <v>0.82174981145635462</v>
      </c>
      <c r="AN101" s="100">
        <f t="shared" si="58"/>
        <v>0.81192327127130159</v>
      </c>
      <c r="AO101" s="100">
        <f t="shared" si="59"/>
        <v>3.7302609475166424E-5</v>
      </c>
      <c r="AP101" s="100">
        <f t="shared" si="60"/>
        <v>6.9509027176894512E-6</v>
      </c>
      <c r="AQ101" s="100">
        <f t="shared" si="61"/>
        <v>5.1501205766356797E-6</v>
      </c>
      <c r="AR101" s="100">
        <f t="shared" si="62"/>
        <v>3.3309956054319583E-5</v>
      </c>
      <c r="AS101" s="100">
        <f>IFERROR(SUMXMY2(AC$100:AD$100,AC101:AD101),"")</f>
        <v>7.0769830143499336E-6</v>
      </c>
      <c r="AT101" s="100">
        <f>IFERROR(SUMXMY2(AC$101:AD$101,AC101:AD101),"")</f>
        <v>0</v>
      </c>
      <c r="AU101" s="116"/>
      <c r="AV101" s="116"/>
      <c r="AW101" s="99"/>
      <c r="AX101" s="99"/>
      <c r="AY101" s="99"/>
      <c r="AZ101" s="99"/>
      <c r="BA101" s="99"/>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row>
    <row r="102" spans="2:87" x14ac:dyDescent="0.25">
      <c r="B102" s="13"/>
      <c r="M102" s="55"/>
      <c r="N102" s="56"/>
      <c r="O102" s="53"/>
      <c r="P102" s="53"/>
      <c r="Q102" s="53"/>
      <c r="R102" s="54"/>
      <c r="T102" s="42"/>
      <c r="U102" s="42"/>
      <c r="V102" s="114"/>
      <c r="W102" s="114"/>
      <c r="X102" s="114"/>
      <c r="Y102" s="114"/>
      <c r="Z102" s="114" t="str">
        <f t="shared" si="49"/>
        <v/>
      </c>
      <c r="AA102" s="114" t="str">
        <f t="shared" si="50"/>
        <v/>
      </c>
      <c r="AB102" s="114"/>
      <c r="AC102" s="100" t="str">
        <f t="shared" ref="AC102:AD112" si="63">IF($AF102=1,AI102,"")</f>
        <v/>
      </c>
      <c r="AD102" s="100" t="str">
        <f t="shared" si="63"/>
        <v/>
      </c>
      <c r="AE102" s="99"/>
      <c r="AF102" s="99"/>
      <c r="AG102" s="99"/>
      <c r="AH102" s="99"/>
      <c r="AI102" s="100"/>
      <c r="AJ102" s="100"/>
      <c r="AK102" s="116"/>
      <c r="AL102" s="116"/>
      <c r="AM102" s="116"/>
      <c r="AN102" s="116"/>
      <c r="AO102" s="116"/>
      <c r="AP102" s="116"/>
      <c r="AQ102" s="116"/>
      <c r="AR102" s="116"/>
      <c r="AS102" s="116"/>
      <c r="AT102" s="116"/>
      <c r="AU102" s="116"/>
      <c r="AV102" s="116" t="str">
        <f>IFERROR(IF(OR($AF102=0,AV$89=0),"",SQRT(($AI$101-$AI102)^2+($AJ$101-$AJ102)^2)),"")</f>
        <v/>
      </c>
      <c r="AW102" s="116"/>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row>
    <row r="103" spans="2:87" ht="15.75" x14ac:dyDescent="0.25">
      <c r="B103" s="13"/>
      <c r="M103" s="51">
        <v>2</v>
      </c>
      <c r="N103" s="52" t="s">
        <v>21</v>
      </c>
      <c r="O103" s="53"/>
      <c r="P103" s="53"/>
      <c r="Q103" s="53"/>
      <c r="R103" s="54"/>
      <c r="T103" s="42"/>
      <c r="U103" s="42"/>
      <c r="V103" s="114"/>
      <c r="W103" s="114"/>
      <c r="X103" s="114"/>
      <c r="Y103" s="114"/>
      <c r="Z103" s="114" t="str">
        <f t="shared" si="49"/>
        <v/>
      </c>
      <c r="AA103" s="114" t="str">
        <f t="shared" si="50"/>
        <v/>
      </c>
      <c r="AB103" s="114"/>
      <c r="AC103" s="100" t="str">
        <f t="shared" si="63"/>
        <v/>
      </c>
      <c r="AD103" s="100" t="str">
        <f t="shared" si="63"/>
        <v/>
      </c>
      <c r="AE103" s="99"/>
      <c r="AF103" s="99"/>
      <c r="AG103" s="99"/>
      <c r="AH103" s="99"/>
      <c r="AI103" s="100"/>
      <c r="AJ103" s="100"/>
      <c r="AK103" s="116"/>
      <c r="AL103" s="116"/>
      <c r="AM103" s="116"/>
      <c r="AN103" s="116"/>
      <c r="AO103" s="116"/>
      <c r="AP103" s="116"/>
      <c r="AQ103" s="116"/>
      <c r="AR103" s="116"/>
      <c r="AS103" s="116"/>
      <c r="AT103" s="116"/>
      <c r="AU103" s="116"/>
      <c r="AV103" s="116" t="str">
        <f t="shared" ref="AV103:AV113" si="64">IFERROR(IF(OR($AF103=0,AV$89=0),"",SQRT(($AI$101-$AI103)^2+($AJ$101-$AJ103)^2)),"")</f>
        <v/>
      </c>
      <c r="AW103" s="116" t="str">
        <f>IFERROR(IF(OR($AF103=0,AW$89=0),"",SQRT(($AI$102-$AI103)^2+($AJ$102-$AJ103)^2)),"")</f>
        <v/>
      </c>
      <c r="AX103" s="116"/>
      <c r="AY103" s="99"/>
      <c r="AZ103" s="99"/>
      <c r="BA103" s="99"/>
      <c r="BB103" s="99"/>
      <c r="BC103" s="99"/>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row>
    <row r="104" spans="2:87" ht="15.75" x14ac:dyDescent="0.25">
      <c r="B104" s="13"/>
      <c r="M104" s="51"/>
      <c r="N104" s="52"/>
      <c r="O104" s="53"/>
      <c r="P104" s="53"/>
      <c r="Q104" s="53"/>
      <c r="R104" s="54"/>
      <c r="T104" s="42"/>
      <c r="U104" s="42"/>
      <c r="V104" s="114"/>
      <c r="W104" s="114"/>
      <c r="X104" s="114"/>
      <c r="Y104" s="114"/>
      <c r="Z104" s="114" t="str">
        <f t="shared" si="49"/>
        <v/>
      </c>
      <c r="AA104" s="114" t="str">
        <f t="shared" si="50"/>
        <v/>
      </c>
      <c r="AB104" s="114"/>
      <c r="AC104" s="100" t="str">
        <f t="shared" si="63"/>
        <v/>
      </c>
      <c r="AD104" s="100" t="str">
        <f t="shared" si="63"/>
        <v/>
      </c>
      <c r="AE104" s="99"/>
      <c r="AF104" s="99"/>
      <c r="AG104" s="99"/>
      <c r="AH104" s="99"/>
      <c r="AI104" s="100"/>
      <c r="AJ104" s="100"/>
      <c r="AK104" s="116"/>
      <c r="AL104" s="116"/>
      <c r="AM104" s="116"/>
      <c r="AN104" s="116"/>
      <c r="AO104" s="116"/>
      <c r="AP104" s="116"/>
      <c r="AQ104" s="116"/>
      <c r="AR104" s="116"/>
      <c r="AS104" s="116"/>
      <c r="AT104" s="116"/>
      <c r="AU104" s="116"/>
      <c r="AV104" s="116" t="str">
        <f t="shared" si="64"/>
        <v/>
      </c>
      <c r="AW104" s="116" t="str">
        <f t="shared" ref="AW104:AW113" si="65">IFERROR(IF(OR($AF104=0,AW$89=0),"",SQRT(($AI$102-$AI104)^2+($AJ$102-$AJ104)^2)),"")</f>
        <v/>
      </c>
      <c r="AX104" s="116" t="str">
        <f>IFERROR(IF(OR($AF104=0,AX$89=0),"",SQRT(($AI$103-$AI104)^2+($AJ$103-$AJ104)^2)),"")</f>
        <v/>
      </c>
      <c r="AY104" s="116"/>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row>
    <row r="105" spans="2:87" ht="15.75" x14ac:dyDescent="0.25">
      <c r="B105" s="13"/>
      <c r="M105" s="51">
        <v>3</v>
      </c>
      <c r="N105" s="52" t="s">
        <v>22</v>
      </c>
      <c r="O105" s="53"/>
      <c r="P105" s="53"/>
      <c r="Q105" s="53"/>
      <c r="R105" s="54"/>
      <c r="T105" s="42"/>
      <c r="U105" s="42"/>
      <c r="V105" s="114"/>
      <c r="W105" s="114"/>
      <c r="X105" s="114"/>
      <c r="Y105" s="114"/>
      <c r="Z105" s="114" t="str">
        <f t="shared" si="49"/>
        <v/>
      </c>
      <c r="AA105" s="114" t="str">
        <f t="shared" si="50"/>
        <v/>
      </c>
      <c r="AB105" s="114"/>
      <c r="AC105" s="100" t="str">
        <f t="shared" si="63"/>
        <v/>
      </c>
      <c r="AD105" s="100" t="str">
        <f t="shared" si="63"/>
        <v/>
      </c>
      <c r="AE105" s="99"/>
      <c r="AF105" s="99"/>
      <c r="AG105" s="99"/>
      <c r="AH105" s="99"/>
      <c r="AI105" s="100"/>
      <c r="AJ105" s="100"/>
      <c r="AK105" s="116"/>
      <c r="AL105" s="116"/>
      <c r="AM105" s="116"/>
      <c r="AN105" s="116"/>
      <c r="AO105" s="116"/>
      <c r="AP105" s="116"/>
      <c r="AQ105" s="116"/>
      <c r="AR105" s="116"/>
      <c r="AS105" s="116"/>
      <c r="AT105" s="116"/>
      <c r="AU105" s="116"/>
      <c r="AV105" s="116" t="str">
        <f t="shared" si="64"/>
        <v/>
      </c>
      <c r="AW105" s="116" t="str">
        <f t="shared" si="65"/>
        <v/>
      </c>
      <c r="AX105" s="116" t="str">
        <f t="shared" ref="AX105:AX113" si="66">IFERROR(IF(OR($AF105=0,AX$89=0),"",SQRT(($AI$103-$AI105)^2+($AJ$103-$AJ105)^2)),"")</f>
        <v/>
      </c>
      <c r="AY105" s="116" t="str">
        <f>IFERROR(IF(OR($AF105=0,AY$89=0),"",SQRT(($AI$104-$AI105)^2+($AJ$104-$AJ105)^2)),"")</f>
        <v/>
      </c>
      <c r="AZ105" s="116"/>
      <c r="BA105" s="99"/>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row>
    <row r="106" spans="2:87" ht="15.75" x14ac:dyDescent="0.25">
      <c r="B106" s="13"/>
      <c r="M106" s="51"/>
      <c r="N106" s="52"/>
      <c r="O106" s="53"/>
      <c r="P106" s="53"/>
      <c r="Q106" s="53"/>
      <c r="R106" s="54"/>
      <c r="T106" s="42"/>
      <c r="U106" s="42"/>
      <c r="V106" s="114"/>
      <c r="W106" s="114"/>
      <c r="X106" s="114"/>
      <c r="Y106" s="114"/>
      <c r="Z106" s="114" t="str">
        <f t="shared" si="49"/>
        <v/>
      </c>
      <c r="AA106" s="114" t="str">
        <f t="shared" si="50"/>
        <v/>
      </c>
      <c r="AB106" s="114"/>
      <c r="AC106" s="100" t="str">
        <f t="shared" si="63"/>
        <v/>
      </c>
      <c r="AD106" s="100" t="str">
        <f t="shared" si="63"/>
        <v/>
      </c>
      <c r="AE106" s="99"/>
      <c r="AF106" s="99"/>
      <c r="AG106" s="99"/>
      <c r="AH106" s="99"/>
      <c r="AI106" s="100"/>
      <c r="AJ106" s="100"/>
      <c r="AK106" s="116"/>
      <c r="AL106" s="116"/>
      <c r="AM106" s="116"/>
      <c r="AN106" s="116"/>
      <c r="AO106" s="116"/>
      <c r="AP106" s="116"/>
      <c r="AQ106" s="116"/>
      <c r="AR106" s="116"/>
      <c r="AS106" s="116"/>
      <c r="AT106" s="116"/>
      <c r="AU106" s="116"/>
      <c r="AV106" s="116" t="str">
        <f t="shared" si="64"/>
        <v/>
      </c>
      <c r="AW106" s="116" t="str">
        <f t="shared" si="65"/>
        <v/>
      </c>
      <c r="AX106" s="116" t="str">
        <f t="shared" si="66"/>
        <v/>
      </c>
      <c r="AY106" s="116" t="str">
        <f t="shared" ref="AY106:AY113" si="67">IFERROR(IF(OR($AF106=0,AY$89=0),"",SQRT(($AI$104-$AI106)^2+($AJ$104-$AJ106)^2)),"")</f>
        <v/>
      </c>
      <c r="AZ106" s="116" t="str">
        <f>IFERROR(IF(OR($AF106=0,AZ$89=0),"",SQRT(($AI$105-$AI106)^2+($AJ$105-$AJ106)^2)),"")</f>
        <v/>
      </c>
      <c r="BA106" s="116"/>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row>
    <row r="107" spans="2:87" ht="15.75" x14ac:dyDescent="0.25">
      <c r="B107" s="13"/>
      <c r="M107" s="51">
        <v>4</v>
      </c>
      <c r="N107" s="52" t="s">
        <v>10</v>
      </c>
      <c r="O107" s="53"/>
      <c r="P107" s="53"/>
      <c r="Q107" s="53"/>
      <c r="R107" s="54"/>
      <c r="T107" s="42"/>
      <c r="U107" s="42"/>
      <c r="V107" s="114"/>
      <c r="W107" s="114"/>
      <c r="X107" s="114"/>
      <c r="Y107" s="114"/>
      <c r="Z107" s="114" t="str">
        <f t="shared" si="49"/>
        <v/>
      </c>
      <c r="AA107" s="114" t="str">
        <f t="shared" si="50"/>
        <v/>
      </c>
      <c r="AB107" s="114"/>
      <c r="AC107" s="100" t="str">
        <f t="shared" si="63"/>
        <v/>
      </c>
      <c r="AD107" s="100" t="str">
        <f t="shared" si="63"/>
        <v/>
      </c>
      <c r="AE107" s="99"/>
      <c r="AF107" s="99"/>
      <c r="AG107" s="99"/>
      <c r="AH107" s="99"/>
      <c r="AI107" s="100"/>
      <c r="AJ107" s="100"/>
      <c r="AK107" s="116"/>
      <c r="AL107" s="116"/>
      <c r="AM107" s="116"/>
      <c r="AN107" s="116"/>
      <c r="AO107" s="116"/>
      <c r="AP107" s="116"/>
      <c r="AQ107" s="116"/>
      <c r="AR107" s="116"/>
      <c r="AS107" s="116"/>
      <c r="AT107" s="116"/>
      <c r="AU107" s="116"/>
      <c r="AV107" s="116" t="str">
        <f t="shared" si="64"/>
        <v/>
      </c>
      <c r="AW107" s="116" t="str">
        <f t="shared" si="65"/>
        <v/>
      </c>
      <c r="AX107" s="116" t="str">
        <f t="shared" si="66"/>
        <v/>
      </c>
      <c r="AY107" s="116" t="str">
        <f t="shared" si="67"/>
        <v/>
      </c>
      <c r="AZ107" s="116" t="str">
        <f t="shared" ref="AZ107:AZ113" si="68">IFERROR(IF(OR($AF107=0,AZ$89=0),"",SQRT(($AI$105-$AI107)^2+($AJ$105-$AJ107)^2)),"")</f>
        <v/>
      </c>
      <c r="BA107" s="116" t="str">
        <f>IFERROR(IF(OR($AF107=0,BA$89=0),"",SQRT(($AI$106-$AI107)^2+($AJ$106-$AJ107)^2)),"")</f>
        <v/>
      </c>
      <c r="BB107" s="116"/>
      <c r="BC107" s="116"/>
      <c r="BD107" s="116"/>
      <c r="BE107" s="116"/>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row>
    <row r="108" spans="2:87" ht="16.5" thickBot="1" x14ac:dyDescent="0.3">
      <c r="B108" s="13"/>
      <c r="M108" s="57"/>
      <c r="N108" s="58" t="s">
        <v>19</v>
      </c>
      <c r="O108" s="59"/>
      <c r="P108" s="59"/>
      <c r="Q108" s="59"/>
      <c r="R108" s="60"/>
      <c r="T108" s="42"/>
      <c r="U108" s="42"/>
      <c r="V108" s="114"/>
      <c r="W108" s="114"/>
      <c r="X108" s="114"/>
      <c r="Y108" s="114"/>
      <c r="Z108" s="114" t="str">
        <f t="shared" si="49"/>
        <v/>
      </c>
      <c r="AA108" s="114" t="str">
        <f t="shared" si="50"/>
        <v/>
      </c>
      <c r="AB108" s="114"/>
      <c r="AC108" s="100" t="str">
        <f t="shared" si="63"/>
        <v/>
      </c>
      <c r="AD108" s="100" t="str">
        <f t="shared" si="63"/>
        <v/>
      </c>
      <c r="AE108" s="99"/>
      <c r="AF108" s="99"/>
      <c r="AG108" s="99"/>
      <c r="AH108" s="99"/>
      <c r="AI108" s="100"/>
      <c r="AJ108" s="100"/>
      <c r="AK108" s="116"/>
      <c r="AL108" s="116"/>
      <c r="AM108" s="116"/>
      <c r="AN108" s="116"/>
      <c r="AO108" s="116"/>
      <c r="AP108" s="116"/>
      <c r="AQ108" s="116"/>
      <c r="AR108" s="116"/>
      <c r="AS108" s="116"/>
      <c r="AT108" s="116"/>
      <c r="AU108" s="116"/>
      <c r="AV108" s="116" t="str">
        <f t="shared" si="64"/>
        <v/>
      </c>
      <c r="AW108" s="116" t="str">
        <f t="shared" si="65"/>
        <v/>
      </c>
      <c r="AX108" s="116" t="str">
        <f t="shared" si="66"/>
        <v/>
      </c>
      <c r="AY108" s="116" t="str">
        <f t="shared" si="67"/>
        <v/>
      </c>
      <c r="AZ108" s="116" t="str">
        <f t="shared" si="68"/>
        <v/>
      </c>
      <c r="BA108" s="116" t="str">
        <f t="shared" ref="BA108:BA113" si="69">IFERROR(IF(OR($AF108=0,BA$89=0),"",SQRT(($AI$106-$AI108)^2+($AJ$106-$AJ108)^2)),"")</f>
        <v/>
      </c>
      <c r="BB108" s="116" t="str">
        <f>IFERROR(IF(OR($AF108=0,BB$89=0),"",SQRT(($AI$107-$AI108)^2+($AJ$107-$AJ108)^2)),"")</f>
        <v/>
      </c>
      <c r="BC108" s="116"/>
      <c r="BD108" s="116"/>
      <c r="BE108" s="116"/>
      <c r="BF108" s="99"/>
      <c r="BG108" s="99"/>
      <c r="BH108" s="99"/>
      <c r="BI108" s="99"/>
      <c r="BJ108" s="99"/>
      <c r="BK108" s="99"/>
      <c r="BL108" s="99"/>
      <c r="BM108" s="99"/>
      <c r="BN108" s="99"/>
      <c r="BO108" s="99"/>
      <c r="BP108" s="99"/>
      <c r="BQ108" s="99"/>
      <c r="BR108" s="99"/>
      <c r="BS108" s="99"/>
      <c r="BT108" s="99"/>
      <c r="BU108" s="99"/>
      <c r="BV108" s="99"/>
      <c r="BW108" s="99"/>
      <c r="BX108" s="99"/>
      <c r="BY108" s="99"/>
      <c r="BZ108" s="99"/>
      <c r="CA108" s="99"/>
      <c r="CB108" s="99"/>
      <c r="CC108" s="99"/>
      <c r="CD108" s="99"/>
      <c r="CE108" s="99"/>
      <c r="CF108" s="99"/>
      <c r="CG108" s="99"/>
      <c r="CH108" s="99"/>
      <c r="CI108" s="99"/>
    </row>
    <row r="109" spans="2:87" x14ac:dyDescent="0.25">
      <c r="B109" s="3"/>
      <c r="T109" s="42"/>
      <c r="U109" s="42"/>
      <c r="V109" s="114"/>
      <c r="W109" s="114"/>
      <c r="X109" s="114"/>
      <c r="Y109" s="114"/>
      <c r="Z109" s="114" t="str">
        <f t="shared" si="49"/>
        <v/>
      </c>
      <c r="AA109" s="114" t="str">
        <f t="shared" si="50"/>
        <v/>
      </c>
      <c r="AB109" s="114"/>
      <c r="AC109" s="100" t="str">
        <f t="shared" si="63"/>
        <v/>
      </c>
      <c r="AD109" s="100" t="str">
        <f t="shared" si="63"/>
        <v/>
      </c>
      <c r="AE109" s="99"/>
      <c r="AF109" s="99"/>
      <c r="AG109" s="99"/>
      <c r="AH109" s="99"/>
      <c r="AI109" s="100"/>
      <c r="AJ109" s="100"/>
      <c r="AK109" s="116"/>
      <c r="AL109" s="116"/>
      <c r="AM109" s="116"/>
      <c r="AN109" s="116"/>
      <c r="AO109" s="116"/>
      <c r="AP109" s="116"/>
      <c r="AQ109" s="116"/>
      <c r="AR109" s="116"/>
      <c r="AS109" s="116"/>
      <c r="AT109" s="137"/>
      <c r="AU109" s="137"/>
      <c r="AV109" s="137" t="str">
        <f t="shared" si="64"/>
        <v/>
      </c>
      <c r="AW109" s="137" t="str">
        <f t="shared" si="65"/>
        <v/>
      </c>
      <c r="AX109" s="137" t="str">
        <f t="shared" si="66"/>
        <v/>
      </c>
      <c r="AY109" s="137" t="str">
        <f t="shared" si="67"/>
        <v/>
      </c>
      <c r="AZ109" s="137" t="str">
        <f t="shared" si="68"/>
        <v/>
      </c>
      <c r="BA109" s="137" t="str">
        <f t="shared" si="69"/>
        <v/>
      </c>
      <c r="BB109" s="137" t="str">
        <f t="shared" ref="BB109:BB113" si="70">IFERROR(IF(OR($AF109=0,BB$89=0),"",SQRT(($AI$107-$AI109)^2+($AJ$107-$AJ109)^2)),"")</f>
        <v/>
      </c>
      <c r="BC109" s="137" t="str">
        <f>IFERROR(IF(OR($AF109=0,BC$89=0),"",SQRT(($AI$108-$AI109)^2+($AJ$108-$AJ109)^2)),"")</f>
        <v/>
      </c>
      <c r="BD109" s="137"/>
      <c r="BE109" s="137"/>
    </row>
    <row r="110" spans="2:87" x14ac:dyDescent="0.25">
      <c r="T110" s="42"/>
      <c r="U110" s="42"/>
      <c r="V110" s="114"/>
      <c r="W110" s="114"/>
      <c r="X110" s="114"/>
      <c r="Y110" s="114"/>
      <c r="Z110" s="114" t="str">
        <f t="shared" si="49"/>
        <v/>
      </c>
      <c r="AA110" s="114" t="str">
        <f t="shared" si="50"/>
        <v/>
      </c>
      <c r="AB110" s="114"/>
      <c r="AC110" s="100" t="str">
        <f t="shared" si="63"/>
        <v/>
      </c>
      <c r="AD110" s="100" t="str">
        <f t="shared" si="63"/>
        <v/>
      </c>
      <c r="AE110" s="99"/>
      <c r="AF110" s="99"/>
      <c r="AG110" s="99"/>
      <c r="AH110" s="99"/>
      <c r="AI110" s="100"/>
      <c r="AJ110" s="100"/>
      <c r="AK110" s="116"/>
      <c r="AL110" s="116"/>
      <c r="AM110" s="116"/>
      <c r="AN110" s="116"/>
      <c r="AO110" s="116"/>
      <c r="AP110" s="116"/>
      <c r="AQ110" s="116"/>
      <c r="AR110" s="116"/>
      <c r="AS110" s="116"/>
      <c r="AT110" s="137"/>
      <c r="AU110" s="137"/>
      <c r="AV110" s="137" t="str">
        <f t="shared" si="64"/>
        <v/>
      </c>
      <c r="AW110" s="137" t="str">
        <f t="shared" si="65"/>
        <v/>
      </c>
      <c r="AX110" s="137" t="str">
        <f t="shared" si="66"/>
        <v/>
      </c>
      <c r="AY110" s="137" t="str">
        <f t="shared" si="67"/>
        <v/>
      </c>
      <c r="AZ110" s="137" t="str">
        <f t="shared" si="68"/>
        <v/>
      </c>
      <c r="BA110" s="137" t="str">
        <f t="shared" si="69"/>
        <v/>
      </c>
      <c r="BB110" s="137" t="str">
        <f t="shared" si="70"/>
        <v/>
      </c>
      <c r="BC110" s="137" t="str">
        <f t="shared" ref="BC110:BC113" si="71">IFERROR(IF(OR($AF110=0,BC$89=0),"",SQRT(($AI$108-$AI110)^2+($AJ$108-$AJ110)^2)),"")</f>
        <v/>
      </c>
      <c r="BD110" s="137" t="str">
        <f>IFERROR(IF(OR($AF110=0,BD$89=0),"",SQRT(($AI$109-$AI110)^2+($AJ$109-$AJ110)^2)),"")</f>
        <v/>
      </c>
      <c r="BE110" s="137"/>
      <c r="BF110" s="137"/>
      <c r="BG110" s="137"/>
      <c r="BH110" s="137"/>
      <c r="BI110" s="138"/>
    </row>
    <row r="111" spans="2:87" x14ac:dyDescent="0.25">
      <c r="T111" s="42"/>
      <c r="U111" s="42"/>
      <c r="V111" s="114"/>
      <c r="W111" s="114"/>
      <c r="X111" s="114"/>
      <c r="Y111" s="114"/>
      <c r="Z111" s="114" t="str">
        <f>+IF($AF111=1,(AC111+$AD$117)*$AD$119,"")</f>
        <v/>
      </c>
      <c r="AA111" s="114" t="str">
        <f t="shared" si="50"/>
        <v/>
      </c>
      <c r="AB111" s="114"/>
      <c r="AC111" s="100" t="str">
        <f t="shared" si="63"/>
        <v/>
      </c>
      <c r="AD111" s="100" t="str">
        <f t="shared" si="63"/>
        <v/>
      </c>
      <c r="AE111" s="99"/>
      <c r="AF111" s="99"/>
      <c r="AG111" s="99"/>
      <c r="AH111" s="99"/>
      <c r="AI111" s="100"/>
      <c r="AJ111" s="100"/>
      <c r="AK111" s="116"/>
      <c r="AL111" s="116"/>
      <c r="AM111" s="116"/>
      <c r="AN111" s="116"/>
      <c r="AO111" s="116"/>
      <c r="AP111" s="116"/>
      <c r="AQ111" s="116"/>
      <c r="AR111" s="116"/>
      <c r="AS111" s="116"/>
      <c r="AT111" s="137"/>
      <c r="AU111" s="137"/>
      <c r="AV111" s="137" t="str">
        <f t="shared" si="64"/>
        <v/>
      </c>
      <c r="AW111" s="137" t="str">
        <f t="shared" si="65"/>
        <v/>
      </c>
      <c r="AX111" s="137" t="str">
        <f t="shared" si="66"/>
        <v/>
      </c>
      <c r="AY111" s="137" t="str">
        <f t="shared" si="67"/>
        <v/>
      </c>
      <c r="AZ111" s="137" t="str">
        <f t="shared" si="68"/>
        <v/>
      </c>
      <c r="BA111" s="137" t="str">
        <f t="shared" si="69"/>
        <v/>
      </c>
      <c r="BB111" s="137" t="str">
        <f t="shared" si="70"/>
        <v/>
      </c>
      <c r="BC111" s="137" t="str">
        <f t="shared" si="71"/>
        <v/>
      </c>
      <c r="BD111" s="137" t="str">
        <f t="shared" ref="BD111:BD113" si="72">IFERROR(IF(OR($AF111=0,BD$89=0),"",SQRT(($AI$109-$AI111)^2+($AJ$109-$AJ111)^2)),"")</f>
        <v/>
      </c>
      <c r="BE111" s="137" t="str">
        <f>IFERROR(IF(OR($AF111=0,BE$89=0),"",SQRT(($AI$110-$AI111)^2+($AJ$110-$AJ111)^2)),"")</f>
        <v/>
      </c>
      <c r="BF111" s="137"/>
      <c r="BG111" s="137"/>
      <c r="BH111" s="137"/>
      <c r="BI111" s="138"/>
    </row>
    <row r="112" spans="2:87" x14ac:dyDescent="0.25">
      <c r="T112" s="42"/>
      <c r="U112" s="42"/>
      <c r="V112" s="114"/>
      <c r="W112" s="114"/>
      <c r="X112" s="114"/>
      <c r="Y112" s="114"/>
      <c r="Z112" s="114" t="str">
        <f t="shared" si="49"/>
        <v/>
      </c>
      <c r="AA112" s="114" t="str">
        <f t="shared" si="50"/>
        <v/>
      </c>
      <c r="AB112" s="114"/>
      <c r="AC112" s="100" t="str">
        <f t="shared" si="63"/>
        <v/>
      </c>
      <c r="AD112" s="100" t="str">
        <f t="shared" si="63"/>
        <v/>
      </c>
      <c r="AE112" s="99"/>
      <c r="AF112" s="99"/>
      <c r="AG112" s="99"/>
      <c r="AH112" s="99"/>
      <c r="AI112" s="100"/>
      <c r="AJ112" s="100"/>
      <c r="AK112" s="116"/>
      <c r="AL112" s="116"/>
      <c r="AM112" s="116"/>
      <c r="AN112" s="116"/>
      <c r="AO112" s="116"/>
      <c r="AP112" s="116"/>
      <c r="AQ112" s="116"/>
      <c r="AR112" s="116"/>
      <c r="AS112" s="116"/>
      <c r="AT112" s="137"/>
      <c r="AU112" s="137"/>
      <c r="AV112" s="137" t="str">
        <f t="shared" si="64"/>
        <v/>
      </c>
      <c r="AW112" s="137" t="str">
        <f t="shared" si="65"/>
        <v/>
      </c>
      <c r="AX112" s="137" t="str">
        <f t="shared" si="66"/>
        <v/>
      </c>
      <c r="AY112" s="137" t="str">
        <f t="shared" si="67"/>
        <v/>
      </c>
      <c r="AZ112" s="137" t="str">
        <f t="shared" si="68"/>
        <v/>
      </c>
      <c r="BA112" s="137" t="str">
        <f t="shared" si="69"/>
        <v/>
      </c>
      <c r="BB112" s="137" t="str">
        <f t="shared" si="70"/>
        <v/>
      </c>
      <c r="BC112" s="137" t="str">
        <f t="shared" si="71"/>
        <v/>
      </c>
      <c r="BD112" s="137" t="str">
        <f t="shared" si="72"/>
        <v/>
      </c>
      <c r="BE112" s="137" t="str">
        <f t="shared" ref="BE112:BE113" si="73">IFERROR(IF(OR($AF112=0,BE$89=0),"",SQRT(($AI$110-$AI112)^2+($AJ$110-$AJ112)^2)),"")</f>
        <v/>
      </c>
      <c r="BF112" s="137" t="str">
        <f>IFERROR(IF(OR($AF112=0,BF$89=0),"",SQRT(($AI$111-$AI112)^2+($AJ$111-$AJ112)^2)),"")</f>
        <v/>
      </c>
      <c r="BG112" s="137"/>
      <c r="BH112" s="137"/>
      <c r="BI112" s="138"/>
    </row>
    <row r="113" spans="4:61" x14ac:dyDescent="0.25">
      <c r="N113" s="234"/>
      <c r="O113" s="234"/>
      <c r="P113" s="234"/>
      <c r="Q113" s="234"/>
      <c r="T113" s="42"/>
      <c r="U113" s="42"/>
      <c r="V113" s="114"/>
      <c r="W113" s="114"/>
      <c r="X113" s="114"/>
      <c r="Y113" s="114"/>
      <c r="Z113" s="114" t="str">
        <f t="shared" ref="Z113" si="74">+IF($AF113=1,(AC113+$AD$117)*$AD$119,"")</f>
        <v/>
      </c>
      <c r="AA113" s="114" t="str">
        <f t="shared" ref="AA113" si="75">+IF($AF113=1,(AD113+$AD$117)*$AD$119,"")</f>
        <v/>
      </c>
      <c r="AB113" s="114"/>
      <c r="AC113" s="100" t="str">
        <f t="shared" ref="AC113" si="76">IF($AF113=1,AI113,"")</f>
        <v/>
      </c>
      <c r="AD113" s="100" t="str">
        <f t="shared" ref="AD113" si="77">IF($AF113=1,AJ113,"")</f>
        <v/>
      </c>
      <c r="AE113" s="99"/>
      <c r="AF113" s="99"/>
      <c r="AG113" s="99"/>
      <c r="AH113" s="99"/>
      <c r="AI113" s="100"/>
      <c r="AJ113" s="100"/>
      <c r="AK113" s="116"/>
      <c r="AL113" s="116"/>
      <c r="AM113" s="116"/>
      <c r="AN113" s="116"/>
      <c r="AO113" s="116"/>
      <c r="AP113" s="116"/>
      <c r="AQ113" s="116"/>
      <c r="AR113" s="116"/>
      <c r="AS113" s="116"/>
      <c r="AT113" s="137"/>
      <c r="AU113" s="137"/>
      <c r="AV113" s="137" t="str">
        <f t="shared" si="64"/>
        <v/>
      </c>
      <c r="AW113" s="137" t="str">
        <f t="shared" si="65"/>
        <v/>
      </c>
      <c r="AX113" s="137" t="str">
        <f t="shared" si="66"/>
        <v/>
      </c>
      <c r="AY113" s="137" t="str">
        <f t="shared" si="67"/>
        <v/>
      </c>
      <c r="AZ113" s="137" t="str">
        <f t="shared" si="68"/>
        <v/>
      </c>
      <c r="BA113" s="137" t="str">
        <f t="shared" si="69"/>
        <v/>
      </c>
      <c r="BB113" s="137" t="str">
        <f t="shared" si="70"/>
        <v/>
      </c>
      <c r="BC113" s="137" t="str">
        <f t="shared" si="71"/>
        <v/>
      </c>
      <c r="BD113" s="137" t="str">
        <f t="shared" si="72"/>
        <v/>
      </c>
      <c r="BE113" s="137" t="str">
        <f t="shared" si="73"/>
        <v/>
      </c>
      <c r="BF113" s="137" t="str">
        <f>IFERROR(IF(OR($AF113=0,BF$89=0),"",SQRT(($AI$111-$AI113)^2+($AJ$111-$AJ113)^2)),"")</f>
        <v/>
      </c>
      <c r="BG113" s="137" t="str">
        <f>IFERROR(IF(OR($AF113=0,BG$89=0),"",SQRT(($AI$112-$AI113)^2+($AJ$112-$AJ113)^2)),"")</f>
        <v/>
      </c>
      <c r="BH113" s="137"/>
      <c r="BI113" s="138"/>
    </row>
    <row r="114" spans="4:61" x14ac:dyDescent="0.25">
      <c r="D114" s="61"/>
      <c r="F114" s="4"/>
      <c r="G114" s="2"/>
      <c r="H114" s="23"/>
      <c r="T114" s="2"/>
      <c r="U114" s="2"/>
      <c r="V114" s="98"/>
      <c r="W114" s="99"/>
      <c r="X114" s="99"/>
      <c r="Y114" s="99"/>
      <c r="Z114" s="99" t="s">
        <v>16</v>
      </c>
      <c r="AA114" s="114">
        <f>MIN(Z90:AA112)</f>
        <v>2.0957904291504326</v>
      </c>
      <c r="AB114" s="99"/>
      <c r="AC114" s="99" t="s">
        <v>16</v>
      </c>
      <c r="AD114" s="114">
        <f>MIN(AC90:AD112)</f>
        <v>3.0037724028754775</v>
      </c>
      <c r="AE114" s="99"/>
      <c r="AF114" s="99"/>
      <c r="AG114" s="99"/>
      <c r="AH114" s="100"/>
      <c r="AI114" s="99"/>
      <c r="AJ114" s="99"/>
      <c r="AK114" s="117">
        <f>IF(AK89=1,SUM(AK90:AK113),"")</f>
        <v>25.345474543212909</v>
      </c>
      <c r="AL114" s="117">
        <f t="shared" ref="AL114:BH114" si="78">IF(AL89=1,SUM(AL90:AL113),"")</f>
        <v>5.3229850929938278</v>
      </c>
      <c r="AM114" s="117">
        <f t="shared" si="78"/>
        <v>4.9570902569393596</v>
      </c>
      <c r="AN114" s="117">
        <f t="shared" si="78"/>
        <v>4.8976739741554054</v>
      </c>
      <c r="AO114" s="117">
        <f t="shared" si="78"/>
        <v>9.1792001436904122E-5</v>
      </c>
      <c r="AP114" s="117">
        <f t="shared" si="78"/>
        <v>2.3340126573622179E-5</v>
      </c>
      <c r="AQ114" s="117" t="str">
        <f t="shared" si="78"/>
        <v/>
      </c>
      <c r="AR114" s="117" t="str">
        <f t="shared" si="78"/>
        <v/>
      </c>
      <c r="AS114" s="117" t="str">
        <f t="shared" si="78"/>
        <v/>
      </c>
      <c r="AT114" s="139" t="str">
        <f t="shared" si="78"/>
        <v/>
      </c>
      <c r="AU114" s="139" t="str">
        <f t="shared" si="78"/>
        <v/>
      </c>
      <c r="AV114" s="139"/>
      <c r="AW114" s="139" t="str">
        <f t="shared" si="78"/>
        <v/>
      </c>
      <c r="AX114" s="139" t="str">
        <f t="shared" si="78"/>
        <v/>
      </c>
      <c r="AY114" s="139" t="str">
        <f t="shared" si="78"/>
        <v/>
      </c>
      <c r="AZ114" s="139" t="str">
        <f t="shared" si="78"/>
        <v/>
      </c>
      <c r="BA114" s="139" t="str">
        <f t="shared" si="78"/>
        <v/>
      </c>
      <c r="BB114" s="139" t="str">
        <f t="shared" si="78"/>
        <v/>
      </c>
      <c r="BC114" s="139" t="str">
        <f t="shared" si="78"/>
        <v/>
      </c>
      <c r="BD114" s="139" t="str">
        <f t="shared" si="78"/>
        <v/>
      </c>
      <c r="BE114" s="139" t="str">
        <f t="shared" si="78"/>
        <v/>
      </c>
      <c r="BF114" s="139" t="str">
        <f t="shared" si="78"/>
        <v/>
      </c>
      <c r="BG114" s="139" t="str">
        <f t="shared" si="78"/>
        <v/>
      </c>
      <c r="BH114" s="139" t="str">
        <f t="shared" si="78"/>
        <v/>
      </c>
      <c r="BI114" s="140"/>
    </row>
    <row r="115" spans="4:61" x14ac:dyDescent="0.25">
      <c r="D115" s="61"/>
      <c r="F115" s="4"/>
      <c r="G115" s="2"/>
      <c r="H115" s="23"/>
      <c r="T115" s="2"/>
      <c r="U115" s="2"/>
      <c r="V115" s="98"/>
      <c r="W115" s="99"/>
      <c r="X115" s="99"/>
      <c r="Y115" s="99"/>
      <c r="Z115" s="99" t="s">
        <v>17</v>
      </c>
      <c r="AA115" s="114">
        <f>MAX(Z90:AA112)</f>
        <v>8</v>
      </c>
      <c r="AB115" s="99"/>
      <c r="AC115" s="99" t="s">
        <v>17</v>
      </c>
      <c r="AD115" s="114">
        <f>MAX(AC90:AD112)</f>
        <v>5.8209479604730703</v>
      </c>
      <c r="AE115" s="99"/>
      <c r="AF115" s="99"/>
      <c r="AG115" s="99"/>
      <c r="AH115" s="100"/>
      <c r="AI115" s="99"/>
      <c r="AJ115" s="99"/>
      <c r="AK115" s="117"/>
      <c r="AL115" s="117"/>
      <c r="AM115" s="117"/>
      <c r="AN115" s="117"/>
      <c r="AO115" s="117"/>
      <c r="AP115" s="117"/>
      <c r="AQ115" s="117"/>
      <c r="AR115" s="117"/>
      <c r="AS115" s="117"/>
      <c r="AT115" s="139"/>
      <c r="AU115" s="139"/>
      <c r="AV115" s="139"/>
      <c r="AW115" s="139"/>
      <c r="AX115" s="139"/>
      <c r="AY115" s="139"/>
      <c r="AZ115" s="139"/>
      <c r="BA115" s="139"/>
      <c r="BB115" s="139"/>
      <c r="BC115" s="139"/>
      <c r="BD115" s="139"/>
      <c r="BE115" s="139"/>
      <c r="BF115" s="139"/>
      <c r="BG115" s="139"/>
      <c r="BH115" s="139"/>
      <c r="BI115" s="140"/>
    </row>
    <row r="116" spans="4:61" x14ac:dyDescent="0.25">
      <c r="D116" s="61"/>
      <c r="F116" s="4"/>
      <c r="G116" s="2"/>
      <c r="H116" s="23"/>
      <c r="T116" s="2"/>
      <c r="U116" s="2"/>
      <c r="V116" s="98"/>
      <c r="W116" s="99"/>
      <c r="X116" s="99"/>
      <c r="Y116" s="99"/>
      <c r="Z116" s="99"/>
      <c r="AA116" s="114">
        <f>+AA115-AA114</f>
        <v>5.9042095708495674</v>
      </c>
      <c r="AB116" s="99"/>
      <c r="AC116" s="99"/>
      <c r="AD116" s="114">
        <f>+AD115-AD114</f>
        <v>2.8171755575975927</v>
      </c>
      <c r="AE116" s="99"/>
      <c r="AF116" s="99"/>
      <c r="AG116" s="99"/>
      <c r="AH116" s="100"/>
      <c r="AI116" s="99"/>
      <c r="AJ116" s="99"/>
      <c r="AK116" s="117"/>
      <c r="AL116" s="117"/>
      <c r="AM116" s="117"/>
      <c r="AN116" s="117"/>
      <c r="AO116" s="117"/>
      <c r="AP116" s="117"/>
      <c r="AQ116" s="117"/>
      <c r="AR116" s="117"/>
      <c r="AS116" s="117"/>
      <c r="AT116" s="139"/>
      <c r="AU116" s="139"/>
      <c r="AV116" s="139"/>
      <c r="AW116" s="139"/>
      <c r="AX116" s="139"/>
      <c r="AY116" s="139"/>
      <c r="AZ116" s="139"/>
      <c r="BA116" s="139"/>
      <c r="BB116" s="139"/>
      <c r="BC116" s="139"/>
      <c r="BD116" s="139"/>
      <c r="BE116" s="139"/>
      <c r="BF116" s="139"/>
      <c r="BG116" s="139"/>
      <c r="BH116" s="139"/>
      <c r="BI116" s="140"/>
    </row>
    <row r="117" spans="4:61" x14ac:dyDescent="0.25">
      <c r="D117" s="61"/>
      <c r="F117" s="4"/>
      <c r="G117" s="2"/>
      <c r="H117" s="23"/>
      <c r="T117" s="2"/>
      <c r="U117" s="2"/>
      <c r="V117" s="98"/>
      <c r="W117" s="99"/>
      <c r="X117" s="99"/>
      <c r="Y117" s="99"/>
      <c r="Z117" s="99"/>
      <c r="AA117" s="99"/>
      <c r="AB117" s="99"/>
      <c r="AC117" s="99" t="s">
        <v>25</v>
      </c>
      <c r="AD117" s="114">
        <f>1-AD114</f>
        <v>-2.0037724028754775</v>
      </c>
      <c r="AE117" s="114"/>
      <c r="AF117" s="99"/>
      <c r="AG117" s="99"/>
      <c r="AH117" s="100"/>
      <c r="AI117" s="99"/>
      <c r="AJ117" s="99"/>
      <c r="AK117" s="117"/>
      <c r="AL117" s="117"/>
      <c r="AM117" s="117"/>
      <c r="AN117" s="117"/>
      <c r="AO117" s="117"/>
      <c r="AP117" s="117"/>
      <c r="AQ117" s="117"/>
      <c r="AR117" s="117"/>
      <c r="AS117" s="117"/>
      <c r="AT117" s="139"/>
      <c r="AU117" s="139"/>
      <c r="AV117" s="139"/>
      <c r="AW117" s="139"/>
      <c r="AX117" s="139"/>
      <c r="AY117" s="139"/>
      <c r="AZ117" s="139"/>
      <c r="BA117" s="139"/>
      <c r="BB117" s="139"/>
      <c r="BC117" s="139"/>
      <c r="BD117" s="139"/>
      <c r="BE117" s="139"/>
      <c r="BF117" s="139"/>
      <c r="BG117" s="139"/>
      <c r="BH117" s="139"/>
      <c r="BI117" s="140"/>
    </row>
    <row r="118" spans="4:61" x14ac:dyDescent="0.25">
      <c r="D118" s="61"/>
      <c r="F118" s="4"/>
      <c r="G118" s="2"/>
      <c r="H118" s="23"/>
      <c r="T118" s="2"/>
      <c r="U118" s="2"/>
      <c r="V118" s="98"/>
      <c r="W118" s="99"/>
      <c r="X118" s="99"/>
      <c r="Y118" s="99"/>
      <c r="Z118" s="99"/>
      <c r="AA118" s="99"/>
      <c r="AB118" s="99"/>
      <c r="AC118" s="99" t="s">
        <v>26</v>
      </c>
      <c r="AD118" s="114">
        <f>+AD117+AD115</f>
        <v>3.8171755575975927</v>
      </c>
      <c r="AE118" s="99"/>
      <c r="AF118" s="99"/>
      <c r="AG118" s="99"/>
      <c r="AH118" s="100"/>
      <c r="AI118" s="99"/>
      <c r="AJ118" s="99"/>
      <c r="AK118" s="117"/>
      <c r="AL118" s="117"/>
      <c r="AM118" s="117"/>
      <c r="AN118" s="117"/>
      <c r="AO118" s="117"/>
      <c r="AP118" s="117"/>
      <c r="AQ118" s="117"/>
      <c r="AR118" s="117"/>
      <c r="AS118" s="117"/>
      <c r="AT118" s="139"/>
      <c r="AU118" s="139"/>
      <c r="AV118" s="139"/>
      <c r="AW118" s="139"/>
      <c r="AX118" s="139"/>
      <c r="AY118" s="139"/>
      <c r="AZ118" s="139"/>
      <c r="BA118" s="139"/>
      <c r="BB118" s="139"/>
      <c r="BC118" s="139"/>
      <c r="BD118" s="139"/>
      <c r="BE118" s="139"/>
      <c r="BF118" s="139"/>
      <c r="BG118" s="139"/>
      <c r="BH118" s="139"/>
      <c r="BI118" s="140"/>
    </row>
    <row r="119" spans="4:61" x14ac:dyDescent="0.25">
      <c r="D119" s="61"/>
      <c r="F119" s="4"/>
      <c r="G119" s="2"/>
      <c r="H119" s="23"/>
      <c r="T119" s="2"/>
      <c r="U119" s="2"/>
      <c r="V119" s="98"/>
      <c r="W119" s="99"/>
      <c r="X119" s="99"/>
      <c r="Y119" s="99"/>
      <c r="Z119" s="99"/>
      <c r="AA119" s="99"/>
      <c r="AB119" s="99"/>
      <c r="AC119" s="99" t="s">
        <v>27</v>
      </c>
      <c r="AD119" s="114">
        <f>8/AD118</f>
        <v>2.0957904291504326</v>
      </c>
      <c r="AE119" s="99"/>
      <c r="AF119" s="99"/>
      <c r="AG119" s="99"/>
      <c r="AH119" s="100"/>
      <c r="AI119" s="99"/>
      <c r="AJ119" s="99"/>
      <c r="AK119" s="117"/>
      <c r="AL119" s="117"/>
      <c r="AM119" s="117"/>
      <c r="AN119" s="117"/>
      <c r="AO119" s="117"/>
      <c r="AP119" s="117"/>
      <c r="AQ119" s="117"/>
      <c r="AR119" s="117"/>
      <c r="AS119" s="117"/>
      <c r="AT119" s="139"/>
      <c r="AU119" s="139"/>
      <c r="AV119" s="139"/>
      <c r="AW119" s="139"/>
      <c r="AX119" s="139"/>
      <c r="AY119" s="139"/>
      <c r="AZ119" s="139"/>
      <c r="BA119" s="139"/>
      <c r="BB119" s="139"/>
      <c r="BC119" s="139"/>
      <c r="BD119" s="139"/>
      <c r="BE119" s="139"/>
      <c r="BF119" s="139"/>
      <c r="BG119" s="139"/>
      <c r="BH119" s="139"/>
      <c r="BI119" s="140"/>
    </row>
    <row r="120" spans="4:61" x14ac:dyDescent="0.25">
      <c r="D120" s="61"/>
      <c r="F120" s="4"/>
      <c r="G120" s="2"/>
      <c r="H120" s="23"/>
      <c r="T120" s="2"/>
      <c r="U120" s="2"/>
      <c r="V120" s="98"/>
      <c r="W120" s="99"/>
      <c r="X120" s="99"/>
      <c r="Y120" s="99"/>
      <c r="Z120" s="99"/>
      <c r="AA120" s="99"/>
      <c r="AB120" s="99"/>
      <c r="AC120" s="99"/>
      <c r="AD120" s="99"/>
      <c r="AE120" s="99"/>
      <c r="AF120" s="99"/>
      <c r="AG120" s="99"/>
      <c r="AH120" s="100"/>
      <c r="AI120" s="99"/>
      <c r="AJ120" s="99"/>
      <c r="AK120" s="117"/>
      <c r="AL120" s="117"/>
      <c r="AM120" s="117"/>
      <c r="AN120" s="117"/>
      <c r="AO120" s="117"/>
      <c r="AP120" s="117"/>
      <c r="AQ120" s="117"/>
      <c r="AR120" s="117"/>
      <c r="AS120" s="117"/>
      <c r="AT120" s="139"/>
      <c r="AU120" s="139"/>
      <c r="AV120" s="139"/>
      <c r="AW120" s="139"/>
      <c r="AX120" s="139"/>
      <c r="AY120" s="139"/>
      <c r="AZ120" s="139"/>
      <c r="BA120" s="139"/>
      <c r="BB120" s="139"/>
      <c r="BC120" s="139"/>
      <c r="BD120" s="139"/>
      <c r="BE120" s="139"/>
      <c r="BF120" s="139"/>
      <c r="BG120" s="139"/>
      <c r="BH120" s="139"/>
      <c r="BI120" s="140"/>
    </row>
    <row r="121" spans="4:61" x14ac:dyDescent="0.25">
      <c r="D121" s="61"/>
      <c r="F121" s="4"/>
      <c r="G121" s="2"/>
      <c r="H121" s="23"/>
      <c r="T121" s="2"/>
      <c r="U121" s="2"/>
      <c r="V121" s="98"/>
      <c r="W121" s="99"/>
      <c r="X121" s="99"/>
      <c r="Y121" s="99"/>
      <c r="Z121" s="99"/>
      <c r="AA121" s="99"/>
      <c r="AB121" s="99"/>
      <c r="AC121" s="99"/>
      <c r="AD121" s="99"/>
      <c r="AE121" s="99"/>
      <c r="AF121" s="99"/>
      <c r="AG121" s="99"/>
      <c r="AH121" s="100"/>
      <c r="AI121" s="99"/>
      <c r="AJ121" s="99"/>
      <c r="AK121" s="117"/>
      <c r="AL121" s="117"/>
      <c r="AM121" s="117"/>
      <c r="AN121" s="117"/>
      <c r="AO121" s="117"/>
      <c r="AP121" s="117"/>
      <c r="AQ121" s="117"/>
      <c r="AR121" s="117"/>
      <c r="AS121" s="117"/>
      <c r="AT121" s="139"/>
      <c r="AU121" s="139"/>
      <c r="AV121" s="139"/>
      <c r="AW121" s="139"/>
      <c r="AX121" s="139"/>
      <c r="AY121" s="139"/>
      <c r="AZ121" s="139"/>
      <c r="BA121" s="139"/>
      <c r="BB121" s="139"/>
      <c r="BC121" s="139"/>
      <c r="BD121" s="139"/>
      <c r="BE121" s="139"/>
      <c r="BF121" s="139"/>
      <c r="BG121" s="139"/>
      <c r="BH121" s="139"/>
      <c r="BI121" s="140"/>
    </row>
    <row r="122" spans="4:61" x14ac:dyDescent="0.25">
      <c r="D122" s="61"/>
      <c r="F122" s="4"/>
      <c r="G122" s="2"/>
      <c r="H122" s="23"/>
      <c r="T122" s="2"/>
      <c r="U122" s="2"/>
      <c r="V122" s="98"/>
      <c r="W122" s="99"/>
      <c r="X122" s="99"/>
      <c r="Y122" s="99"/>
      <c r="Z122" s="99"/>
      <c r="AA122" s="99"/>
      <c r="AB122" s="99"/>
      <c r="AC122" s="99"/>
      <c r="AD122" s="99"/>
      <c r="AE122" s="99"/>
      <c r="AF122" s="99"/>
      <c r="AG122" s="99"/>
      <c r="AH122" s="100"/>
      <c r="AI122" s="99"/>
      <c r="AJ122" s="99"/>
      <c r="AK122" s="117"/>
      <c r="AL122" s="117"/>
      <c r="AM122" s="117"/>
      <c r="AN122" s="117"/>
      <c r="AO122" s="117"/>
      <c r="AP122" s="117"/>
      <c r="AQ122" s="117"/>
      <c r="AR122" s="117"/>
      <c r="AS122" s="117"/>
      <c r="AT122" s="139"/>
      <c r="AU122" s="139"/>
      <c r="AV122" s="139"/>
      <c r="AW122" s="139"/>
      <c r="AX122" s="139"/>
      <c r="AY122" s="139"/>
      <c r="AZ122" s="139"/>
      <c r="BA122" s="139"/>
      <c r="BB122" s="139"/>
      <c r="BC122" s="139"/>
      <c r="BD122" s="139"/>
      <c r="BE122" s="139"/>
      <c r="BF122" s="139"/>
      <c r="BG122" s="139"/>
      <c r="BH122" s="139"/>
      <c r="BI122" s="140"/>
    </row>
    <row r="123" spans="4:61" x14ac:dyDescent="0.25">
      <c r="D123" s="61"/>
      <c r="F123" s="4"/>
      <c r="G123" s="2"/>
      <c r="H123" s="23"/>
      <c r="T123" s="2"/>
      <c r="U123" s="2"/>
      <c r="V123" s="98"/>
      <c r="W123" s="99"/>
      <c r="X123" s="99"/>
      <c r="Y123" s="99"/>
      <c r="Z123" s="99"/>
      <c r="AA123" s="99"/>
      <c r="AB123" s="99"/>
      <c r="AC123" s="99"/>
      <c r="AD123" s="99"/>
      <c r="AE123" s="99"/>
      <c r="AF123" s="99"/>
      <c r="AG123" s="99"/>
      <c r="AH123" s="100"/>
      <c r="AI123" s="99"/>
      <c r="AJ123" s="99"/>
      <c r="AK123" s="117"/>
      <c r="AL123" s="117"/>
      <c r="AM123" s="117"/>
      <c r="AN123" s="117"/>
      <c r="AO123" s="117"/>
      <c r="AP123" s="117"/>
      <c r="AQ123" s="117"/>
      <c r="AR123" s="117"/>
      <c r="AS123" s="117"/>
      <c r="AT123" s="139"/>
      <c r="AU123" s="139"/>
      <c r="AV123" s="139"/>
      <c r="AW123" s="139"/>
      <c r="AX123" s="139"/>
      <c r="AY123" s="139"/>
      <c r="AZ123" s="139"/>
      <c r="BA123" s="139"/>
      <c r="BB123" s="139"/>
      <c r="BC123" s="139"/>
      <c r="BD123" s="139"/>
      <c r="BE123" s="139"/>
      <c r="BF123" s="139"/>
      <c r="BG123" s="139"/>
      <c r="BH123" s="139"/>
      <c r="BI123" s="140"/>
    </row>
    <row r="124" spans="4:61" x14ac:dyDescent="0.25">
      <c r="D124" s="61"/>
      <c r="F124" s="4"/>
      <c r="G124" s="2"/>
      <c r="H124" s="23"/>
      <c r="T124" s="2"/>
      <c r="U124" s="2"/>
      <c r="V124" s="98"/>
      <c r="W124" s="99"/>
      <c r="X124" s="99"/>
      <c r="Y124" s="99"/>
      <c r="Z124" s="99"/>
      <c r="AA124" s="99"/>
      <c r="AB124" s="99"/>
      <c r="AC124" s="99"/>
      <c r="AD124" s="99"/>
      <c r="AE124" s="99"/>
      <c r="AF124" s="99"/>
      <c r="AG124" s="99"/>
      <c r="AH124" s="100"/>
      <c r="AI124" s="99"/>
      <c r="AJ124" s="99"/>
      <c r="AK124" s="117"/>
      <c r="AL124" s="117"/>
      <c r="AM124" s="117"/>
      <c r="AN124" s="117"/>
      <c r="AO124" s="117"/>
      <c r="AP124" s="117"/>
      <c r="AQ124" s="117"/>
      <c r="AR124" s="117"/>
      <c r="AS124" s="117"/>
      <c r="AT124" s="139"/>
      <c r="AU124" s="139"/>
      <c r="AV124" s="139"/>
      <c r="AW124" s="139"/>
      <c r="AX124" s="139"/>
      <c r="AY124" s="139"/>
      <c r="AZ124" s="139"/>
      <c r="BA124" s="139"/>
      <c r="BB124" s="139"/>
      <c r="BC124" s="139"/>
      <c r="BD124" s="139"/>
      <c r="BE124" s="139"/>
      <c r="BF124" s="139"/>
      <c r="BG124" s="139"/>
      <c r="BH124" s="139"/>
      <c r="BI124" s="140"/>
    </row>
    <row r="125" spans="4:61" x14ac:dyDescent="0.25">
      <c r="D125" s="61"/>
      <c r="F125" s="4"/>
      <c r="G125" s="2"/>
      <c r="H125" s="23"/>
      <c r="T125" s="2"/>
      <c r="U125" s="2"/>
      <c r="V125" s="98"/>
      <c r="W125" s="99"/>
      <c r="X125" s="99"/>
      <c r="Y125" s="99"/>
      <c r="Z125" s="99"/>
      <c r="AA125" s="99"/>
      <c r="AB125" s="99"/>
      <c r="AC125" s="99"/>
      <c r="AD125" s="99"/>
      <c r="AE125" s="99"/>
      <c r="AF125" s="99"/>
      <c r="AG125" s="99"/>
      <c r="AH125" s="100"/>
      <c r="AI125" s="99"/>
      <c r="AJ125" s="99"/>
      <c r="AK125" s="117"/>
      <c r="AL125" s="117"/>
      <c r="AM125" s="117"/>
      <c r="AN125" s="117"/>
      <c r="AO125" s="117"/>
      <c r="AP125" s="117"/>
      <c r="AQ125" s="117"/>
      <c r="AR125" s="117"/>
      <c r="AS125" s="117"/>
      <c r="AT125" s="139"/>
      <c r="AU125" s="139"/>
      <c r="AV125" s="139"/>
      <c r="AW125" s="139"/>
      <c r="AX125" s="139"/>
      <c r="AY125" s="139"/>
      <c r="AZ125" s="139"/>
      <c r="BA125" s="139"/>
      <c r="BB125" s="139"/>
      <c r="BC125" s="139"/>
      <c r="BD125" s="139"/>
      <c r="BE125" s="139"/>
      <c r="BF125" s="139"/>
      <c r="BG125" s="139"/>
      <c r="BH125" s="139"/>
      <c r="BI125" s="140"/>
    </row>
    <row r="126" spans="4:61" x14ac:dyDescent="0.25">
      <c r="D126" s="61"/>
      <c r="F126" s="4"/>
      <c r="G126" s="2"/>
      <c r="H126" s="23"/>
      <c r="T126" s="2"/>
      <c r="U126" s="2"/>
      <c r="V126" s="98"/>
      <c r="W126" s="99"/>
      <c r="X126" s="99"/>
      <c r="Y126" s="99"/>
      <c r="Z126" s="99"/>
      <c r="AA126" s="99"/>
      <c r="AB126" s="99"/>
      <c r="AC126" s="99"/>
      <c r="AD126" s="99"/>
      <c r="AE126" s="99"/>
      <c r="AF126" s="99"/>
      <c r="AG126" s="99"/>
      <c r="AH126" s="100"/>
      <c r="AI126" s="99"/>
      <c r="AJ126" s="99"/>
      <c r="AK126" s="117"/>
      <c r="AL126" s="117"/>
      <c r="AM126" s="117"/>
      <c r="AN126" s="117"/>
      <c r="AO126" s="117"/>
      <c r="AP126" s="117"/>
      <c r="AQ126" s="117"/>
      <c r="AR126" s="117"/>
      <c r="AS126" s="117"/>
      <c r="AT126" s="139"/>
      <c r="AU126" s="139"/>
      <c r="AV126" s="139"/>
      <c r="AW126" s="139"/>
      <c r="AX126" s="139"/>
      <c r="AY126" s="139"/>
      <c r="AZ126" s="139"/>
      <c r="BA126" s="139"/>
      <c r="BB126" s="139"/>
      <c r="BC126" s="139"/>
      <c r="BD126" s="139"/>
      <c r="BE126" s="139"/>
      <c r="BF126" s="139"/>
      <c r="BG126" s="139"/>
      <c r="BH126" s="139"/>
      <c r="BI126" s="140"/>
    </row>
    <row r="127" spans="4:61" x14ac:dyDescent="0.25">
      <c r="D127" s="61"/>
      <c r="F127" s="4"/>
      <c r="G127" s="2"/>
      <c r="H127" s="23"/>
      <c r="T127" s="2"/>
      <c r="U127" s="2"/>
      <c r="V127" s="98"/>
      <c r="W127" s="99"/>
      <c r="X127" s="99"/>
      <c r="Y127" s="99"/>
      <c r="Z127" s="99"/>
      <c r="AA127" s="99"/>
      <c r="AB127" s="99"/>
      <c r="AC127" s="99"/>
      <c r="AD127" s="99"/>
      <c r="AE127" s="99"/>
      <c r="AF127" s="99"/>
      <c r="AG127" s="99"/>
      <c r="AH127" s="100"/>
      <c r="AI127" s="99"/>
      <c r="AJ127" s="99"/>
      <c r="AK127" s="117"/>
      <c r="AL127" s="117"/>
      <c r="AM127" s="117"/>
      <c r="AN127" s="117"/>
      <c r="AO127" s="117"/>
      <c r="AP127" s="117"/>
      <c r="AQ127" s="117"/>
      <c r="AR127" s="117"/>
      <c r="AS127" s="117"/>
      <c r="AT127" s="139"/>
      <c r="AU127" s="139"/>
      <c r="AV127" s="139"/>
      <c r="AW127" s="139"/>
      <c r="AX127" s="139"/>
      <c r="AY127" s="139"/>
      <c r="AZ127" s="139"/>
      <c r="BA127" s="139"/>
      <c r="BB127" s="139"/>
      <c r="BC127" s="139"/>
      <c r="BD127" s="139"/>
      <c r="BE127" s="139"/>
      <c r="BF127" s="139"/>
      <c r="BG127" s="139"/>
      <c r="BH127" s="139"/>
      <c r="BI127" s="140"/>
    </row>
    <row r="128" spans="4:61" x14ac:dyDescent="0.25">
      <c r="D128" s="61"/>
      <c r="F128" s="4"/>
      <c r="G128" s="2"/>
      <c r="H128" s="23"/>
      <c r="T128" s="2"/>
      <c r="U128" s="2"/>
      <c r="V128" s="98"/>
      <c r="W128" s="99"/>
      <c r="X128" s="99"/>
      <c r="Y128" s="99"/>
      <c r="Z128" s="99"/>
      <c r="AA128" s="99"/>
      <c r="AB128" s="99"/>
      <c r="AC128" s="99"/>
      <c r="AD128" s="99"/>
      <c r="AE128" s="99"/>
      <c r="AF128" s="99"/>
      <c r="AG128" s="99"/>
      <c r="AH128" s="100"/>
      <c r="AI128" s="99"/>
      <c r="AJ128" s="99"/>
      <c r="AK128" s="117"/>
      <c r="AL128" s="117"/>
      <c r="AM128" s="117"/>
      <c r="AN128" s="117"/>
      <c r="AO128" s="117"/>
      <c r="AP128" s="117"/>
      <c r="AQ128" s="117"/>
      <c r="AR128" s="117"/>
      <c r="AS128" s="117"/>
      <c r="AT128" s="139"/>
      <c r="AU128" s="139"/>
      <c r="AV128" s="139"/>
      <c r="AW128" s="139"/>
      <c r="AX128" s="139"/>
      <c r="AY128" s="139"/>
      <c r="AZ128" s="139"/>
      <c r="BA128" s="139"/>
      <c r="BB128" s="139"/>
      <c r="BC128" s="139"/>
      <c r="BD128" s="139"/>
      <c r="BE128" s="139"/>
      <c r="BF128" s="139"/>
      <c r="BG128" s="139"/>
      <c r="BH128" s="139"/>
      <c r="BI128" s="140"/>
    </row>
    <row r="129" spans="4:61" x14ac:dyDescent="0.25">
      <c r="D129" s="61"/>
      <c r="F129" s="4"/>
      <c r="G129" s="2"/>
      <c r="H129" s="23"/>
      <c r="T129" s="2"/>
      <c r="U129" s="2"/>
      <c r="V129" s="98"/>
      <c r="W129" s="99"/>
      <c r="X129" s="99"/>
      <c r="Y129" s="99"/>
      <c r="Z129" s="99"/>
      <c r="AA129" s="99"/>
      <c r="AB129" s="99"/>
      <c r="AC129" s="99"/>
      <c r="AD129" s="99"/>
      <c r="AE129" s="99"/>
      <c r="AF129" s="99"/>
      <c r="AG129" s="99"/>
      <c r="AH129" s="100"/>
      <c r="AI129" s="99"/>
      <c r="AJ129" s="99"/>
      <c r="AK129" s="117"/>
      <c r="AL129" s="117"/>
      <c r="AM129" s="117"/>
      <c r="AN129" s="117"/>
      <c r="AO129" s="117"/>
      <c r="AP129" s="117"/>
      <c r="AQ129" s="117"/>
      <c r="AR129" s="117"/>
      <c r="AS129" s="117"/>
      <c r="AT129" s="139"/>
      <c r="AU129" s="139"/>
      <c r="AV129" s="139"/>
      <c r="AW129" s="139"/>
      <c r="AX129" s="139"/>
      <c r="AY129" s="139"/>
      <c r="AZ129" s="139"/>
      <c r="BA129" s="139"/>
      <c r="BB129" s="139"/>
      <c r="BC129" s="139"/>
      <c r="BD129" s="139"/>
      <c r="BE129" s="139"/>
      <c r="BF129" s="139"/>
      <c r="BG129" s="139"/>
      <c r="BH129" s="139"/>
      <c r="BI129" s="140"/>
    </row>
    <row r="130" spans="4:61" x14ac:dyDescent="0.25">
      <c r="D130" s="61"/>
      <c r="F130" s="4"/>
      <c r="G130" s="2"/>
      <c r="H130" s="23"/>
      <c r="T130" s="2"/>
      <c r="U130" s="2"/>
      <c r="V130" s="98"/>
      <c r="W130" s="99"/>
      <c r="X130" s="99"/>
      <c r="Y130" s="99"/>
      <c r="Z130" s="99"/>
      <c r="AA130" s="99"/>
      <c r="AB130" s="99"/>
      <c r="AC130" s="99"/>
      <c r="AD130" s="99"/>
      <c r="AE130" s="99"/>
      <c r="AF130" s="99"/>
      <c r="AG130" s="99"/>
      <c r="AH130" s="100"/>
      <c r="AI130" s="99"/>
      <c r="AJ130" s="99"/>
      <c r="AK130" s="117"/>
      <c r="AL130" s="117"/>
      <c r="AM130" s="117"/>
      <c r="AN130" s="117"/>
      <c r="AO130" s="117"/>
      <c r="AP130" s="117"/>
      <c r="AQ130" s="117"/>
      <c r="AR130" s="117"/>
      <c r="AS130" s="117"/>
      <c r="AT130" s="139"/>
      <c r="AU130" s="139"/>
      <c r="AV130" s="139"/>
      <c r="AW130" s="139"/>
      <c r="AX130" s="139"/>
      <c r="AY130" s="139"/>
      <c r="AZ130" s="139"/>
      <c r="BA130" s="139"/>
      <c r="BB130" s="139"/>
      <c r="BC130" s="139"/>
      <c r="BD130" s="139"/>
      <c r="BE130" s="139"/>
      <c r="BF130" s="139"/>
      <c r="BG130" s="139"/>
      <c r="BH130" s="139"/>
      <c r="BI130" s="140"/>
    </row>
    <row r="131" spans="4:61" x14ac:dyDescent="0.25">
      <c r="D131" s="61"/>
      <c r="F131" s="4"/>
      <c r="G131" s="2"/>
      <c r="H131" s="23"/>
      <c r="T131" s="2"/>
      <c r="U131" s="2"/>
      <c r="V131" s="98"/>
      <c r="W131" s="99"/>
      <c r="X131" s="99"/>
      <c r="Y131" s="99"/>
      <c r="Z131" s="99"/>
      <c r="AA131" s="99"/>
      <c r="AB131" s="99"/>
      <c r="AC131" s="99"/>
      <c r="AD131" s="99"/>
      <c r="AE131" s="99"/>
      <c r="AF131" s="99"/>
      <c r="AG131" s="99"/>
      <c r="AH131" s="100"/>
      <c r="AI131" s="99"/>
      <c r="AJ131" s="99"/>
      <c r="AK131" s="117"/>
      <c r="AL131" s="117"/>
      <c r="AM131" s="117"/>
      <c r="AN131" s="117"/>
      <c r="AO131" s="117"/>
      <c r="AP131" s="117"/>
      <c r="AQ131" s="117"/>
      <c r="AR131" s="117"/>
      <c r="AS131" s="117"/>
      <c r="AT131" s="139"/>
      <c r="AU131" s="139"/>
      <c r="AV131" s="139"/>
      <c r="AW131" s="139"/>
      <c r="AX131" s="139"/>
      <c r="AY131" s="139"/>
      <c r="AZ131" s="139"/>
      <c r="BA131" s="139"/>
      <c r="BB131" s="139"/>
      <c r="BC131" s="139"/>
      <c r="BD131" s="139"/>
      <c r="BE131" s="139"/>
      <c r="BF131" s="139"/>
      <c r="BG131" s="139"/>
      <c r="BH131" s="139"/>
      <c r="BI131" s="140"/>
    </row>
    <row r="132" spans="4:61" x14ac:dyDescent="0.25">
      <c r="D132" s="61"/>
      <c r="F132" s="4"/>
      <c r="G132" s="2"/>
      <c r="H132" s="23"/>
      <c r="T132" s="2"/>
      <c r="U132" s="2"/>
      <c r="V132" s="98"/>
      <c r="W132" s="99"/>
      <c r="X132" s="99"/>
      <c r="Y132" s="99"/>
      <c r="Z132" s="99"/>
      <c r="AA132" s="99"/>
      <c r="AB132" s="99"/>
      <c r="AC132" s="99"/>
      <c r="AD132" s="99"/>
      <c r="AE132" s="99"/>
      <c r="AF132" s="99"/>
      <c r="AG132" s="99"/>
      <c r="AH132" s="100"/>
      <c r="AI132" s="99"/>
      <c r="AJ132" s="99"/>
      <c r="AK132" s="117"/>
      <c r="AL132" s="117"/>
      <c r="AM132" s="117"/>
      <c r="AN132" s="117"/>
      <c r="AO132" s="117"/>
      <c r="AP132" s="117"/>
      <c r="AQ132" s="117"/>
      <c r="AR132" s="117"/>
      <c r="AS132" s="117"/>
      <c r="AT132" s="139"/>
      <c r="AU132" s="139"/>
      <c r="AV132" s="139"/>
      <c r="AW132" s="139"/>
      <c r="AX132" s="139"/>
      <c r="AY132" s="139"/>
      <c r="AZ132" s="139"/>
      <c r="BA132" s="139"/>
      <c r="BB132" s="139"/>
      <c r="BC132" s="139"/>
      <c r="BD132" s="139"/>
      <c r="BE132" s="139"/>
      <c r="BF132" s="139"/>
      <c r="BG132" s="139"/>
      <c r="BH132" s="139"/>
      <c r="BI132" s="140"/>
    </row>
    <row r="133" spans="4:61" x14ac:dyDescent="0.25">
      <c r="D133" s="61"/>
      <c r="F133" s="4"/>
      <c r="G133" s="2"/>
      <c r="H133" s="23"/>
      <c r="T133" s="2"/>
      <c r="U133" s="2"/>
      <c r="V133" s="98"/>
      <c r="W133" s="99"/>
      <c r="X133" s="99"/>
      <c r="Y133" s="99"/>
      <c r="Z133" s="99"/>
      <c r="AA133" s="99"/>
      <c r="AB133" s="99"/>
      <c r="AC133" s="99"/>
      <c r="AD133" s="99"/>
      <c r="AE133" s="99"/>
      <c r="AF133" s="99"/>
      <c r="AG133" s="99"/>
      <c r="AH133" s="100"/>
      <c r="AI133" s="99"/>
      <c r="AJ133" s="99"/>
      <c r="AK133" s="117"/>
      <c r="AL133" s="117"/>
      <c r="AM133" s="117"/>
      <c r="AN133" s="117"/>
      <c r="AO133" s="117"/>
      <c r="AP133" s="117"/>
      <c r="AQ133" s="117"/>
      <c r="AR133" s="117"/>
      <c r="AS133" s="117"/>
      <c r="AT133" s="139"/>
      <c r="AU133" s="139"/>
      <c r="AV133" s="139"/>
      <c r="AW133" s="139"/>
      <c r="AX133" s="139"/>
      <c r="AY133" s="139"/>
      <c r="AZ133" s="139"/>
      <c r="BA133" s="139"/>
      <c r="BB133" s="139"/>
      <c r="BC133" s="139"/>
      <c r="BD133" s="139"/>
      <c r="BE133" s="139"/>
      <c r="BF133" s="139"/>
      <c r="BG133" s="139"/>
      <c r="BH133" s="139"/>
      <c r="BI133" s="140"/>
    </row>
    <row r="134" spans="4:61" x14ac:dyDescent="0.25">
      <c r="D134" s="61"/>
      <c r="F134" s="4"/>
      <c r="G134" s="2"/>
      <c r="H134" s="23"/>
      <c r="T134" s="2"/>
      <c r="U134" s="2"/>
      <c r="V134" s="98"/>
      <c r="W134" s="99"/>
      <c r="X134" s="99"/>
      <c r="Y134" s="99"/>
      <c r="Z134" s="99"/>
      <c r="AA134" s="99"/>
      <c r="AB134" s="99"/>
      <c r="AC134" s="99"/>
      <c r="AD134" s="99"/>
      <c r="AE134" s="99"/>
      <c r="AF134" s="99"/>
      <c r="AG134" s="99"/>
      <c r="AH134" s="100"/>
      <c r="AI134" s="99"/>
      <c r="AJ134" s="99"/>
      <c r="AK134" s="117"/>
      <c r="AL134" s="117"/>
      <c r="AM134" s="117"/>
      <c r="AN134" s="117"/>
      <c r="AO134" s="117"/>
      <c r="AP134" s="117"/>
      <c r="AQ134" s="117"/>
      <c r="AR134" s="117"/>
      <c r="AS134" s="117"/>
      <c r="AT134" s="139"/>
      <c r="AU134" s="139"/>
      <c r="AV134" s="139"/>
      <c r="AW134" s="139"/>
      <c r="AX134" s="139"/>
      <c r="AY134" s="139"/>
      <c r="AZ134" s="139"/>
      <c r="BA134" s="139"/>
      <c r="BB134" s="139"/>
      <c r="BC134" s="139"/>
      <c r="BD134" s="139"/>
      <c r="BE134" s="139"/>
      <c r="BF134" s="139"/>
      <c r="BG134" s="139"/>
      <c r="BH134" s="139"/>
      <c r="BI134" s="140"/>
    </row>
    <row r="135" spans="4:61" x14ac:dyDescent="0.25">
      <c r="D135" s="61"/>
      <c r="F135" s="4"/>
      <c r="G135" s="2"/>
      <c r="H135" s="23"/>
      <c r="T135" s="2"/>
      <c r="U135" s="2"/>
      <c r="V135" s="98"/>
      <c r="W135" s="99"/>
      <c r="X135" s="99"/>
      <c r="Y135" s="99"/>
      <c r="Z135" s="99"/>
      <c r="AA135" s="99"/>
      <c r="AB135" s="99"/>
      <c r="AC135" s="99"/>
      <c r="AD135" s="99"/>
      <c r="AE135" s="99"/>
      <c r="AF135" s="99"/>
      <c r="AG135" s="99"/>
      <c r="AH135" s="100"/>
      <c r="AI135" s="99"/>
      <c r="AJ135" s="99"/>
      <c r="AK135" s="117"/>
      <c r="AL135" s="117"/>
      <c r="AM135" s="117"/>
      <c r="AN135" s="117"/>
      <c r="AO135" s="117"/>
      <c r="AP135" s="117"/>
      <c r="AQ135" s="117"/>
      <c r="AR135" s="117"/>
      <c r="AS135" s="117"/>
      <c r="AT135" s="139"/>
      <c r="AU135" s="139"/>
      <c r="AV135" s="139"/>
      <c r="AW135" s="139"/>
      <c r="AX135" s="139"/>
      <c r="AY135" s="139"/>
      <c r="AZ135" s="139"/>
      <c r="BA135" s="139"/>
      <c r="BB135" s="139"/>
      <c r="BC135" s="139"/>
      <c r="BD135" s="139"/>
      <c r="BE135" s="139"/>
      <c r="BF135" s="139"/>
      <c r="BG135" s="139"/>
      <c r="BH135" s="139"/>
      <c r="BI135" s="140"/>
    </row>
    <row r="136" spans="4:61" x14ac:dyDescent="0.25">
      <c r="D136" s="61"/>
      <c r="F136" s="4"/>
      <c r="G136" s="2"/>
      <c r="H136" s="23"/>
      <c r="T136" s="2"/>
      <c r="U136" s="2"/>
      <c r="V136" s="98"/>
      <c r="W136" s="99"/>
      <c r="X136" s="99"/>
      <c r="Y136" s="99"/>
      <c r="Z136" s="99"/>
      <c r="AA136" s="99"/>
      <c r="AB136" s="99"/>
      <c r="AC136" s="99"/>
      <c r="AD136" s="99"/>
      <c r="AE136" s="99"/>
      <c r="AF136" s="99"/>
      <c r="AG136" s="99"/>
      <c r="AH136" s="100"/>
      <c r="AI136" s="99"/>
      <c r="AJ136" s="99"/>
      <c r="AK136" s="117"/>
      <c r="AL136" s="117"/>
      <c r="AM136" s="117"/>
      <c r="AN136" s="117"/>
      <c r="AO136" s="117"/>
      <c r="AP136" s="117"/>
      <c r="AQ136" s="117"/>
      <c r="AR136" s="117"/>
      <c r="AS136" s="117"/>
      <c r="AT136" s="139"/>
      <c r="AU136" s="139"/>
      <c r="AV136" s="139"/>
      <c r="AW136" s="139"/>
      <c r="AX136" s="139"/>
      <c r="AY136" s="139"/>
      <c r="AZ136" s="139"/>
      <c r="BA136" s="139"/>
      <c r="BB136" s="139"/>
      <c r="BC136" s="139"/>
      <c r="BD136" s="139"/>
      <c r="BE136" s="139"/>
      <c r="BF136" s="139"/>
      <c r="BG136" s="139"/>
      <c r="BH136" s="139"/>
      <c r="BI136" s="140"/>
    </row>
    <row r="137" spans="4:61" x14ac:dyDescent="0.25">
      <c r="D137" s="61"/>
      <c r="F137" s="4"/>
      <c r="G137" s="2"/>
      <c r="H137" s="23"/>
      <c r="T137" s="2"/>
      <c r="U137" s="2"/>
      <c r="V137" s="98"/>
      <c r="W137" s="99"/>
      <c r="X137" s="99"/>
      <c r="Y137" s="99"/>
      <c r="Z137" s="99"/>
      <c r="AA137" s="99"/>
      <c r="AB137" s="99"/>
      <c r="AC137" s="99"/>
      <c r="AD137" s="99"/>
      <c r="AE137" s="99"/>
      <c r="AF137" s="99"/>
      <c r="AG137" s="99"/>
      <c r="AH137" s="100"/>
      <c r="AI137" s="99"/>
      <c r="AJ137" s="99"/>
      <c r="AK137" s="117"/>
      <c r="AL137" s="117"/>
      <c r="AM137" s="117"/>
      <c r="AN137" s="117"/>
      <c r="AO137" s="117"/>
      <c r="AP137" s="117"/>
      <c r="AQ137" s="117"/>
      <c r="AR137" s="117"/>
      <c r="AS137" s="117"/>
      <c r="AT137" s="139"/>
      <c r="AU137" s="139"/>
      <c r="AV137" s="139"/>
      <c r="AW137" s="139"/>
      <c r="AX137" s="139"/>
      <c r="AY137" s="139"/>
      <c r="AZ137" s="139"/>
      <c r="BA137" s="139"/>
      <c r="BB137" s="139"/>
      <c r="BC137" s="139"/>
      <c r="BD137" s="139"/>
      <c r="BE137" s="139"/>
      <c r="BF137" s="139"/>
      <c r="BG137" s="139"/>
      <c r="BH137" s="139"/>
      <c r="BI137" s="140"/>
    </row>
    <row r="138" spans="4:61" x14ac:dyDescent="0.25">
      <c r="D138" s="61"/>
      <c r="F138" s="4"/>
      <c r="G138" s="2"/>
      <c r="H138" s="23"/>
      <c r="T138" s="2"/>
      <c r="U138" s="2"/>
      <c r="V138" s="98"/>
      <c r="W138" s="99"/>
      <c r="X138" s="99"/>
      <c r="Y138" s="99"/>
      <c r="Z138" s="99"/>
      <c r="AA138" s="99"/>
      <c r="AB138" s="99"/>
      <c r="AC138" s="99"/>
      <c r="AD138" s="99"/>
      <c r="AE138" s="99"/>
      <c r="AF138" s="99"/>
      <c r="AG138" s="99"/>
      <c r="AH138" s="100"/>
      <c r="AI138" s="99"/>
      <c r="AJ138" s="99"/>
      <c r="AK138" s="117"/>
      <c r="AL138" s="117"/>
      <c r="AM138" s="117"/>
      <c r="AN138" s="117"/>
      <c r="AO138" s="117"/>
      <c r="AP138" s="117"/>
      <c r="AQ138" s="117"/>
      <c r="AR138" s="117"/>
      <c r="AS138" s="117"/>
      <c r="AT138" s="139"/>
      <c r="AU138" s="139"/>
      <c r="AV138" s="139"/>
      <c r="AW138" s="139"/>
      <c r="AX138" s="139"/>
      <c r="AY138" s="139"/>
      <c r="AZ138" s="139"/>
      <c r="BA138" s="139"/>
      <c r="BB138" s="139"/>
      <c r="BC138" s="139"/>
      <c r="BD138" s="139"/>
      <c r="BE138" s="139"/>
      <c r="BF138" s="139"/>
      <c r="BG138" s="139"/>
      <c r="BH138" s="139"/>
      <c r="BI138" s="140"/>
    </row>
    <row r="139" spans="4:61" x14ac:dyDescent="0.25">
      <c r="D139" s="61"/>
      <c r="F139" s="4"/>
      <c r="G139" s="2"/>
      <c r="H139" s="23"/>
      <c r="T139" s="2"/>
      <c r="U139" s="2"/>
      <c r="V139" s="98"/>
      <c r="W139" s="99"/>
      <c r="X139" s="99"/>
      <c r="Y139" s="99"/>
      <c r="Z139" s="99"/>
      <c r="AA139" s="99"/>
      <c r="AB139" s="99"/>
      <c r="AC139" s="99"/>
      <c r="AD139" s="99"/>
      <c r="AE139" s="99"/>
      <c r="AF139" s="99"/>
      <c r="AG139" s="99"/>
      <c r="AH139" s="100"/>
      <c r="AI139" s="99"/>
      <c r="AJ139" s="99"/>
      <c r="AK139" s="117"/>
      <c r="AL139" s="117"/>
      <c r="AM139" s="117"/>
      <c r="AN139" s="117"/>
      <c r="AO139" s="117"/>
      <c r="AP139" s="117"/>
      <c r="AQ139" s="117"/>
      <c r="AR139" s="117"/>
      <c r="AS139" s="117"/>
      <c r="AT139" s="139"/>
      <c r="AU139" s="139"/>
      <c r="AV139" s="139"/>
      <c r="AW139" s="139"/>
      <c r="AX139" s="139"/>
      <c r="AY139" s="139"/>
      <c r="AZ139" s="139"/>
      <c r="BA139" s="139"/>
      <c r="BB139" s="139"/>
      <c r="BC139" s="139"/>
      <c r="BD139" s="139"/>
      <c r="BE139" s="139"/>
      <c r="BF139" s="139"/>
      <c r="BG139" s="139"/>
      <c r="BH139" s="139"/>
      <c r="BI139" s="140"/>
    </row>
    <row r="140" spans="4:61" x14ac:dyDescent="0.25">
      <c r="D140" s="61"/>
      <c r="F140" s="4"/>
      <c r="G140" s="2"/>
      <c r="H140" s="23"/>
      <c r="T140" s="2"/>
      <c r="U140" s="2"/>
      <c r="V140" s="98"/>
      <c r="W140" s="99"/>
      <c r="X140" s="99"/>
      <c r="Y140" s="99"/>
      <c r="Z140" s="99"/>
      <c r="AA140" s="99"/>
      <c r="AB140" s="99"/>
      <c r="AC140" s="99"/>
      <c r="AD140" s="99"/>
      <c r="AE140" s="99"/>
      <c r="AF140" s="99"/>
      <c r="AG140" s="99"/>
      <c r="AH140" s="100"/>
      <c r="AI140" s="99"/>
      <c r="AJ140" s="99"/>
      <c r="AK140" s="117"/>
      <c r="AL140" s="117"/>
      <c r="AM140" s="117"/>
      <c r="AN140" s="117"/>
      <c r="AO140" s="117"/>
      <c r="AP140" s="117"/>
      <c r="AQ140" s="117"/>
      <c r="AR140" s="117"/>
      <c r="AS140" s="117"/>
      <c r="AT140" s="139"/>
      <c r="AU140" s="139"/>
      <c r="AV140" s="139"/>
      <c r="AW140" s="139"/>
      <c r="AX140" s="139"/>
      <c r="AY140" s="139"/>
      <c r="AZ140" s="139"/>
      <c r="BA140" s="139"/>
      <c r="BB140" s="139"/>
      <c r="BC140" s="139"/>
      <c r="BD140" s="139"/>
      <c r="BE140" s="139"/>
      <c r="BF140" s="139"/>
      <c r="BG140" s="139"/>
      <c r="BH140" s="139"/>
      <c r="BI140" s="140"/>
    </row>
    <row r="141" spans="4:61" x14ac:dyDescent="0.25">
      <c r="T141" s="2"/>
      <c r="U141" s="2"/>
      <c r="V141" s="98"/>
      <c r="W141" s="99"/>
      <c r="X141" s="99"/>
      <c r="Y141" s="99"/>
      <c r="Z141" s="99"/>
      <c r="AA141" s="99"/>
      <c r="AB141" s="99"/>
      <c r="AC141" s="99"/>
      <c r="AD141" s="99"/>
      <c r="AE141" s="99"/>
      <c r="AF141" s="99"/>
      <c r="AG141" s="99"/>
      <c r="AH141" s="100"/>
      <c r="AI141" s="99"/>
      <c r="AJ141" s="99"/>
      <c r="AK141" s="117"/>
      <c r="AL141" s="117"/>
      <c r="AM141" s="117"/>
      <c r="AN141" s="117"/>
      <c r="AO141" s="117"/>
      <c r="AP141" s="117"/>
      <c r="AQ141" s="117"/>
      <c r="AR141" s="117"/>
      <c r="AS141" s="117"/>
      <c r="AT141" s="139"/>
      <c r="AU141" s="139"/>
      <c r="AV141" s="139"/>
      <c r="AW141" s="139"/>
      <c r="AX141" s="139"/>
      <c r="AY141" s="139"/>
      <c r="AZ141" s="139"/>
      <c r="BA141" s="139"/>
      <c r="BB141" s="139"/>
      <c r="BC141" s="139"/>
      <c r="BD141" s="139"/>
      <c r="BE141" s="139"/>
      <c r="BF141" s="139"/>
      <c r="BG141" s="139"/>
      <c r="BH141" s="139"/>
      <c r="BI141" s="140"/>
    </row>
    <row r="142" spans="4:61" x14ac:dyDescent="0.25">
      <c r="T142" s="2"/>
      <c r="U142" s="2"/>
      <c r="V142" s="98"/>
      <c r="W142" s="99"/>
      <c r="X142" s="99"/>
      <c r="Y142" s="99"/>
      <c r="Z142" s="99"/>
      <c r="AA142" s="99"/>
      <c r="AB142" s="99"/>
      <c r="AC142" s="99"/>
      <c r="AD142" s="99"/>
      <c r="AE142" s="99"/>
      <c r="AF142" s="99"/>
      <c r="AG142" s="99"/>
      <c r="AH142" s="100"/>
      <c r="AI142" s="99"/>
      <c r="AJ142" s="99"/>
      <c r="AK142" s="117"/>
      <c r="AL142" s="117"/>
      <c r="AM142" s="117"/>
      <c r="AN142" s="117"/>
      <c r="AO142" s="117"/>
      <c r="AP142" s="117"/>
      <c r="AQ142" s="117"/>
      <c r="AR142" s="117"/>
      <c r="AS142" s="117"/>
      <c r="AT142" s="139"/>
      <c r="AU142" s="139"/>
      <c r="AV142" s="139"/>
      <c r="AW142" s="139"/>
      <c r="AX142" s="139"/>
      <c r="AY142" s="139"/>
      <c r="AZ142" s="139"/>
      <c r="BA142" s="139"/>
      <c r="BB142" s="139"/>
      <c r="BC142" s="139"/>
      <c r="BD142" s="139"/>
      <c r="BE142" s="139"/>
      <c r="BF142" s="139"/>
      <c r="BG142" s="139"/>
      <c r="BH142" s="139"/>
      <c r="BI142" s="140"/>
    </row>
    <row r="143" spans="4:61" x14ac:dyDescent="0.25">
      <c r="T143" s="2"/>
      <c r="U143" s="2"/>
      <c r="V143" s="98"/>
      <c r="W143" s="99"/>
      <c r="X143" s="99"/>
      <c r="Y143" s="99"/>
      <c r="Z143" s="99"/>
      <c r="AA143" s="99"/>
      <c r="AB143" s="99"/>
      <c r="AC143" s="99"/>
      <c r="AD143" s="99"/>
      <c r="AE143" s="99"/>
      <c r="AF143" s="99"/>
      <c r="AG143" s="99"/>
      <c r="AH143" s="100"/>
      <c r="AI143" s="99"/>
      <c r="AJ143" s="99"/>
      <c r="AK143" s="117"/>
      <c r="AL143" s="117"/>
      <c r="AM143" s="117"/>
      <c r="AN143" s="117"/>
      <c r="AO143" s="117"/>
      <c r="AP143" s="117"/>
      <c r="AQ143" s="117"/>
      <c r="AR143" s="117"/>
      <c r="AS143" s="117"/>
      <c r="AT143" s="139"/>
      <c r="AU143" s="139"/>
      <c r="AV143" s="139"/>
      <c r="AW143" s="139"/>
      <c r="AX143" s="139"/>
      <c r="AY143" s="139"/>
      <c r="AZ143" s="139"/>
      <c r="BA143" s="139"/>
      <c r="BB143" s="139"/>
      <c r="BC143" s="139"/>
      <c r="BD143" s="139"/>
      <c r="BE143" s="139"/>
      <c r="BF143" s="139"/>
      <c r="BG143" s="139"/>
      <c r="BH143" s="139"/>
      <c r="BI143" s="140"/>
    </row>
    <row r="144" spans="4:61" x14ac:dyDescent="0.25">
      <c r="T144" s="2"/>
      <c r="U144" s="2"/>
      <c r="V144" s="98"/>
      <c r="W144" s="99"/>
      <c r="X144" s="99"/>
      <c r="Y144" s="99"/>
      <c r="Z144" s="99"/>
      <c r="AA144" s="99"/>
      <c r="AB144" s="99"/>
      <c r="AC144" s="99"/>
      <c r="AD144" s="99"/>
      <c r="AE144" s="99"/>
      <c r="AF144" s="99"/>
      <c r="AG144" s="99"/>
      <c r="AH144" s="100"/>
      <c r="AI144" s="99"/>
      <c r="AJ144" s="99"/>
      <c r="AK144" s="117"/>
      <c r="AL144" s="117"/>
      <c r="AM144" s="117"/>
      <c r="AN144" s="117"/>
      <c r="AO144" s="117"/>
      <c r="AP144" s="117"/>
      <c r="AQ144" s="117"/>
      <c r="AR144" s="117"/>
      <c r="AS144" s="117"/>
      <c r="AT144" s="139"/>
      <c r="AU144" s="139"/>
      <c r="AV144" s="139"/>
      <c r="AW144" s="139"/>
      <c r="AX144" s="139"/>
      <c r="AY144" s="139"/>
      <c r="AZ144" s="139"/>
      <c r="BA144" s="139"/>
      <c r="BB144" s="139"/>
      <c r="BC144" s="139"/>
      <c r="BD144" s="139"/>
      <c r="BE144" s="139"/>
      <c r="BF144" s="139"/>
      <c r="BG144" s="139"/>
      <c r="BH144" s="139"/>
      <c r="BI144" s="140"/>
    </row>
    <row r="145" spans="20:61" ht="18.75" customHeight="1" x14ac:dyDescent="0.25">
      <c r="T145" s="2"/>
      <c r="U145" s="2"/>
      <c r="V145" s="98"/>
      <c r="W145" s="99"/>
      <c r="X145" s="99"/>
      <c r="Y145" s="99"/>
      <c r="Z145" s="99"/>
      <c r="AA145" s="99"/>
      <c r="AB145" s="99"/>
      <c r="AC145" s="99"/>
      <c r="AD145" s="99"/>
      <c r="AE145" s="99"/>
      <c r="AF145" s="99"/>
      <c r="AG145" s="99"/>
      <c r="AH145" s="100"/>
      <c r="AI145" s="99"/>
      <c r="AJ145" s="99"/>
      <c r="AK145" s="117"/>
      <c r="AL145" s="117"/>
      <c r="AM145" s="117"/>
      <c r="AN145" s="117"/>
      <c r="AO145" s="117"/>
      <c r="AP145" s="117"/>
      <c r="AQ145" s="117"/>
      <c r="AR145" s="117"/>
      <c r="AS145" s="117"/>
      <c r="AT145" s="139"/>
      <c r="AU145" s="139"/>
      <c r="AV145" s="139"/>
      <c r="AW145" s="139"/>
      <c r="AX145" s="139"/>
      <c r="AY145" s="139"/>
      <c r="AZ145" s="139"/>
      <c r="BA145" s="139"/>
      <c r="BB145" s="139"/>
      <c r="BC145" s="139"/>
      <c r="BD145" s="139"/>
      <c r="BE145" s="139"/>
      <c r="BF145" s="139"/>
      <c r="BG145" s="139"/>
      <c r="BH145" s="139"/>
      <c r="BI145" s="140"/>
    </row>
    <row r="146" spans="20:61" x14ac:dyDescent="0.25">
      <c r="T146" s="1"/>
      <c r="U146" s="1"/>
      <c r="V146" s="98"/>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row>
    <row r="147" spans="20:61" x14ac:dyDescent="0.25">
      <c r="V147" s="98"/>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row>
    <row r="148" spans="20:61" x14ac:dyDescent="0.25">
      <c r="T148" s="1"/>
      <c r="U148" s="1"/>
      <c r="V148" s="98"/>
      <c r="W148" s="99"/>
      <c r="X148" s="99"/>
      <c r="Y148" s="99"/>
      <c r="Z148" s="99"/>
      <c r="AA148" s="99"/>
      <c r="AB148" s="99"/>
      <c r="AC148" s="99"/>
      <c r="AD148" s="99"/>
      <c r="AE148" s="99"/>
      <c r="AF148" s="99"/>
      <c r="AG148" s="99"/>
      <c r="AH148" s="99" t="str">
        <f t="shared" ref="AH148:AH159" si="79">+AH90</f>
        <v>Coke</v>
      </c>
      <c r="AI148" s="99"/>
      <c r="AJ148" s="99"/>
      <c r="AK148" s="100">
        <f t="shared" ref="AK148:AU148" si="80">IFERROR(AK90^2,"")</f>
        <v>0</v>
      </c>
      <c r="AL148" s="100">
        <f t="shared" si="80"/>
        <v>0</v>
      </c>
      <c r="AM148" s="100">
        <f t="shared" si="80"/>
        <v>0</v>
      </c>
      <c r="AN148" s="100">
        <f t="shared" si="80"/>
        <v>0</v>
      </c>
      <c r="AO148" s="100">
        <f t="shared" si="80"/>
        <v>0</v>
      </c>
      <c r="AP148" s="100">
        <f t="shared" si="80"/>
        <v>0</v>
      </c>
      <c r="AQ148" s="100">
        <f t="shared" si="80"/>
        <v>0</v>
      </c>
      <c r="AR148" s="100">
        <f t="shared" si="80"/>
        <v>0</v>
      </c>
      <c r="AS148" s="100">
        <f t="shared" si="80"/>
        <v>0</v>
      </c>
      <c r="AT148" s="4">
        <f t="shared" si="80"/>
        <v>0</v>
      </c>
      <c r="AU148" s="4">
        <f t="shared" si="80"/>
        <v>0</v>
      </c>
      <c r="AV148" s="4"/>
      <c r="AW148" s="4"/>
      <c r="AX148" s="4"/>
      <c r="AY148" s="4"/>
      <c r="AZ148" s="4"/>
      <c r="BA148" s="4"/>
      <c r="BB148" s="4"/>
      <c r="BC148" s="4"/>
      <c r="BD148" s="4"/>
      <c r="BE148" s="4"/>
      <c r="BF148" s="4"/>
      <c r="BG148" s="4"/>
      <c r="BH148" s="4"/>
    </row>
    <row r="149" spans="20:61" x14ac:dyDescent="0.25">
      <c r="T149" s="1"/>
      <c r="U149" s="1"/>
      <c r="V149" s="98"/>
      <c r="W149" s="99"/>
      <c r="X149" s="99"/>
      <c r="Y149" s="99"/>
      <c r="Z149" s="99"/>
      <c r="AA149" s="99"/>
      <c r="AB149" s="99"/>
      <c r="AC149" s="99"/>
      <c r="AD149" s="99"/>
      <c r="AE149" s="99"/>
      <c r="AF149" s="99"/>
      <c r="AG149" s="99"/>
      <c r="AH149" s="99" t="str">
        <f t="shared" si="79"/>
        <v>Pepsi</v>
      </c>
      <c r="AI149" s="99"/>
      <c r="AJ149" s="99"/>
      <c r="AK149" s="100">
        <f t="shared" ref="AK149:AU149" si="81">IFERROR(AK91^2,"")</f>
        <v>0</v>
      </c>
      <c r="AL149" s="100">
        <f t="shared" si="81"/>
        <v>0</v>
      </c>
      <c r="AM149" s="100">
        <f t="shared" si="81"/>
        <v>0</v>
      </c>
      <c r="AN149" s="100">
        <f t="shared" si="81"/>
        <v>0</v>
      </c>
      <c r="AO149" s="100">
        <f t="shared" si="81"/>
        <v>0</v>
      </c>
      <c r="AP149" s="100">
        <f t="shared" si="81"/>
        <v>0</v>
      </c>
      <c r="AQ149" s="100">
        <f t="shared" si="81"/>
        <v>0</v>
      </c>
      <c r="AR149" s="100">
        <f t="shared" si="81"/>
        <v>0</v>
      </c>
      <c r="AS149" s="100">
        <f t="shared" si="81"/>
        <v>0</v>
      </c>
      <c r="AT149" s="4">
        <f t="shared" si="81"/>
        <v>0</v>
      </c>
      <c r="AU149" s="4">
        <f t="shared" si="81"/>
        <v>0</v>
      </c>
      <c r="AV149" s="4"/>
      <c r="AW149" s="4"/>
      <c r="AX149" s="4"/>
      <c r="AY149" s="4"/>
      <c r="AZ149" s="4"/>
      <c r="BA149" s="4"/>
      <c r="BB149" s="4"/>
      <c r="BC149" s="4"/>
      <c r="BD149" s="4"/>
      <c r="BE149" s="4"/>
      <c r="BF149" s="4"/>
      <c r="BG149" s="4"/>
      <c r="BH149" s="4"/>
    </row>
    <row r="150" spans="20:61" x14ac:dyDescent="0.25">
      <c r="T150" s="1"/>
      <c r="U150" s="1"/>
      <c r="V150" s="98"/>
      <c r="W150" s="99"/>
      <c r="X150" s="99"/>
      <c r="Y150" s="99"/>
      <c r="Z150" s="99"/>
      <c r="AA150" s="99"/>
      <c r="AB150" s="99"/>
      <c r="AC150" s="99"/>
      <c r="AD150" s="99"/>
      <c r="AE150" s="99"/>
      <c r="AF150" s="99"/>
      <c r="AG150" s="99"/>
      <c r="AH150" s="99" t="str">
        <f t="shared" si="79"/>
        <v>Sprite</v>
      </c>
      <c r="AI150" s="99"/>
      <c r="AJ150" s="99"/>
      <c r="AK150" s="100">
        <f t="shared" ref="AK150:AU150" si="82">IFERROR(AK92^2,"")</f>
        <v>0</v>
      </c>
      <c r="AL150" s="100">
        <f t="shared" si="82"/>
        <v>0</v>
      </c>
      <c r="AM150" s="100">
        <f t="shared" si="82"/>
        <v>0</v>
      </c>
      <c r="AN150" s="100">
        <f t="shared" si="82"/>
        <v>0</v>
      </c>
      <c r="AO150" s="100">
        <f t="shared" si="82"/>
        <v>0</v>
      </c>
      <c r="AP150" s="100">
        <f t="shared" si="82"/>
        <v>0</v>
      </c>
      <c r="AQ150" s="100">
        <f t="shared" si="82"/>
        <v>0</v>
      </c>
      <c r="AR150" s="100">
        <f t="shared" si="82"/>
        <v>0</v>
      </c>
      <c r="AS150" s="100">
        <f t="shared" si="82"/>
        <v>0</v>
      </c>
      <c r="AT150" s="4">
        <f t="shared" si="82"/>
        <v>0</v>
      </c>
      <c r="AU150" s="4">
        <f t="shared" si="82"/>
        <v>0</v>
      </c>
      <c r="AV150" s="4"/>
      <c r="AW150" s="4"/>
      <c r="AX150" s="4"/>
      <c r="AY150" s="4"/>
      <c r="AZ150" s="4"/>
      <c r="BA150" s="4"/>
      <c r="BB150" s="4"/>
      <c r="BC150" s="4"/>
      <c r="BD150" s="4"/>
      <c r="BE150" s="4"/>
      <c r="BF150" s="4"/>
      <c r="BG150" s="4"/>
      <c r="BH150" s="4"/>
    </row>
    <row r="151" spans="20:61" x14ac:dyDescent="0.25">
      <c r="T151" s="1"/>
      <c r="U151" s="1"/>
      <c r="V151" s="98"/>
      <c r="W151" s="99"/>
      <c r="X151" s="99"/>
      <c r="Y151" s="99"/>
      <c r="Z151" s="99"/>
      <c r="AA151" s="99"/>
      <c r="AB151" s="99"/>
      <c r="AC151" s="99"/>
      <c r="AD151" s="99"/>
      <c r="AE151" s="99"/>
      <c r="AF151" s="99"/>
      <c r="AG151" s="99"/>
      <c r="AH151" s="99" t="str">
        <f t="shared" si="79"/>
        <v>Diet Coke</v>
      </c>
      <c r="AI151" s="99"/>
      <c r="AJ151" s="99"/>
      <c r="AK151" s="100">
        <f t="shared" ref="AK151:AU151" si="83">IFERROR(AK93^2,"")</f>
        <v>12.378967853502049</v>
      </c>
      <c r="AL151" s="100">
        <f t="shared" si="83"/>
        <v>0</v>
      </c>
      <c r="AM151" s="100">
        <f t="shared" si="83"/>
        <v>0</v>
      </c>
      <c r="AN151" s="100">
        <f t="shared" si="83"/>
        <v>0</v>
      </c>
      <c r="AO151" s="100">
        <f t="shared" si="83"/>
        <v>0</v>
      </c>
      <c r="AP151" s="100">
        <f t="shared" si="83"/>
        <v>0</v>
      </c>
      <c r="AQ151" s="100">
        <f t="shared" si="83"/>
        <v>0</v>
      </c>
      <c r="AR151" s="100">
        <f t="shared" si="83"/>
        <v>0</v>
      </c>
      <c r="AS151" s="100">
        <f t="shared" si="83"/>
        <v>0</v>
      </c>
      <c r="AT151" s="4">
        <f t="shared" si="83"/>
        <v>0</v>
      </c>
      <c r="AU151" s="4">
        <f t="shared" si="83"/>
        <v>0</v>
      </c>
      <c r="AV151" s="4"/>
      <c r="AW151" s="4"/>
      <c r="AX151" s="4"/>
      <c r="AY151" s="4"/>
      <c r="AZ151" s="4"/>
      <c r="BA151" s="4"/>
      <c r="BB151" s="4"/>
      <c r="BC151" s="4"/>
      <c r="BD151" s="4"/>
      <c r="BE151" s="4"/>
      <c r="BF151" s="4"/>
      <c r="BG151" s="4"/>
      <c r="BH151" s="4"/>
    </row>
    <row r="152" spans="20:61" x14ac:dyDescent="0.25">
      <c r="T152" s="1"/>
      <c r="U152" s="1"/>
      <c r="V152" s="98"/>
      <c r="W152" s="99"/>
      <c r="X152" s="99"/>
      <c r="Y152" s="99"/>
      <c r="Z152" s="99"/>
      <c r="AA152" s="99"/>
      <c r="AB152" s="99"/>
      <c r="AC152" s="99"/>
      <c r="AD152" s="99"/>
      <c r="AE152" s="99"/>
      <c r="AF152" s="99"/>
      <c r="AG152" s="99"/>
      <c r="AH152" s="99" t="str">
        <f t="shared" si="79"/>
        <v>Pepsi Max</v>
      </c>
      <c r="AI152" s="99"/>
      <c r="AJ152" s="99"/>
      <c r="AK152" s="100">
        <f t="shared" ref="AK152:AU152" si="84">IFERROR(AK94^2,"")</f>
        <v>20.536831779041581</v>
      </c>
      <c r="AL152" s="100">
        <f t="shared" si="84"/>
        <v>2.2509095028146121E-2</v>
      </c>
      <c r="AM152" s="100">
        <f t="shared" si="84"/>
        <v>0</v>
      </c>
      <c r="AN152" s="100">
        <f t="shared" si="84"/>
        <v>0</v>
      </c>
      <c r="AO152" s="100">
        <f t="shared" si="84"/>
        <v>0</v>
      </c>
      <c r="AP152" s="100">
        <f t="shared" si="84"/>
        <v>0</v>
      </c>
      <c r="AQ152" s="100">
        <f t="shared" si="84"/>
        <v>0</v>
      </c>
      <c r="AR152" s="100">
        <f t="shared" si="84"/>
        <v>0</v>
      </c>
      <c r="AS152" s="100">
        <f t="shared" si="84"/>
        <v>0</v>
      </c>
      <c r="AT152" s="4">
        <f t="shared" si="84"/>
        <v>0</v>
      </c>
      <c r="AU152" s="4">
        <f t="shared" si="84"/>
        <v>0</v>
      </c>
      <c r="AV152" s="4"/>
      <c r="AW152" s="4"/>
      <c r="AX152" s="4"/>
      <c r="AY152" s="4"/>
      <c r="AZ152" s="4"/>
      <c r="BA152" s="4"/>
      <c r="BB152" s="4"/>
      <c r="BC152" s="4"/>
      <c r="BD152" s="4"/>
      <c r="BE152" s="4"/>
      <c r="BF152" s="4"/>
      <c r="BG152" s="4"/>
      <c r="BH152" s="4"/>
    </row>
    <row r="153" spans="20:61" x14ac:dyDescent="0.25">
      <c r="T153" s="1"/>
      <c r="U153" s="1"/>
      <c r="V153" s="98"/>
      <c r="W153" s="99"/>
      <c r="X153" s="99"/>
      <c r="Y153" s="99"/>
      <c r="Z153" s="99"/>
      <c r="AA153" s="99"/>
      <c r="AB153" s="99"/>
      <c r="AC153" s="99"/>
      <c r="AD153" s="99"/>
      <c r="AE153" s="99"/>
      <c r="AF153" s="99"/>
      <c r="AG153" s="99"/>
      <c r="AH153" s="99" t="str">
        <f t="shared" si="79"/>
        <v>PM2</v>
      </c>
      <c r="AI153" s="99"/>
      <c r="AJ153" s="99"/>
      <c r="AK153" s="100">
        <f t="shared" ref="AK153:AU153" si="85">IFERROR(AK95^2,"")</f>
        <v>20.546038304573116</v>
      </c>
      <c r="AL153" s="100">
        <f t="shared" si="85"/>
        <v>2.4308970652634265E-2</v>
      </c>
      <c r="AM153" s="100">
        <f t="shared" si="85"/>
        <v>1.1303637689365602E-8</v>
      </c>
      <c r="AN153" s="100">
        <f t="shared" si="85"/>
        <v>0</v>
      </c>
      <c r="AO153" s="100">
        <f t="shared" si="85"/>
        <v>0</v>
      </c>
      <c r="AP153" s="100">
        <f t="shared" si="85"/>
        <v>0</v>
      </c>
      <c r="AQ153" s="100">
        <f t="shared" si="85"/>
        <v>0</v>
      </c>
      <c r="AR153" s="100">
        <f t="shared" si="85"/>
        <v>0</v>
      </c>
      <c r="AS153" s="100">
        <f t="shared" si="85"/>
        <v>0</v>
      </c>
      <c r="AT153" s="4">
        <f t="shared" si="85"/>
        <v>0</v>
      </c>
      <c r="AU153" s="4">
        <f t="shared" si="85"/>
        <v>0</v>
      </c>
      <c r="AV153" s="4"/>
      <c r="AW153" s="4"/>
      <c r="AX153" s="4"/>
      <c r="AY153" s="4"/>
      <c r="AZ153" s="4"/>
      <c r="BA153" s="4"/>
      <c r="BB153" s="4"/>
      <c r="BC153" s="4"/>
      <c r="BD153" s="4"/>
      <c r="BE153" s="4"/>
      <c r="BF153" s="4"/>
      <c r="BG153" s="4"/>
      <c r="BH153" s="4"/>
    </row>
    <row r="154" spans="20:61" x14ac:dyDescent="0.25">
      <c r="T154" s="1"/>
      <c r="U154" s="1"/>
      <c r="V154" s="98"/>
      <c r="W154" s="99"/>
      <c r="X154" s="99"/>
      <c r="Y154" s="99"/>
      <c r="Z154" s="99"/>
      <c r="AA154" s="99"/>
      <c r="AB154" s="99"/>
      <c r="AC154" s="99"/>
      <c r="AD154" s="99"/>
      <c r="AE154" s="99"/>
      <c r="AF154" s="99"/>
      <c r="AG154" s="99"/>
      <c r="AH154" s="99" t="str">
        <f t="shared" si="79"/>
        <v/>
      </c>
      <c r="AI154" s="99"/>
      <c r="AJ154" s="99"/>
      <c r="AK154" s="100">
        <f t="shared" ref="AK154:AU154" si="86">IFERROR(AK96^2,"")</f>
        <v>4.5305995059879569</v>
      </c>
      <c r="AL154" s="100">
        <f t="shared" si="86"/>
        <v>0.7080381277419675</v>
      </c>
      <c r="AM154" s="100">
        <f t="shared" si="86"/>
        <v>0.68906056442812791</v>
      </c>
      <c r="AN154" s="100">
        <f t="shared" si="86"/>
        <v>0.67264509522125815</v>
      </c>
      <c r="AO154" s="100">
        <f t="shared" si="86"/>
        <v>0</v>
      </c>
      <c r="AP154" s="100">
        <f t="shared" si="86"/>
        <v>0</v>
      </c>
      <c r="AQ154" s="100">
        <f t="shared" si="86"/>
        <v>0</v>
      </c>
      <c r="AR154" s="100">
        <f t="shared" si="86"/>
        <v>0</v>
      </c>
      <c r="AS154" s="100">
        <f t="shared" si="86"/>
        <v>0</v>
      </c>
      <c r="AT154" s="4">
        <f t="shared" si="86"/>
        <v>0</v>
      </c>
      <c r="AU154" s="4">
        <f t="shared" si="86"/>
        <v>0</v>
      </c>
      <c r="AV154" s="4"/>
      <c r="AW154" s="4"/>
      <c r="AX154" s="4"/>
      <c r="AY154" s="4"/>
      <c r="AZ154" s="4"/>
      <c r="BA154" s="4"/>
      <c r="BB154" s="4"/>
      <c r="BC154" s="4"/>
      <c r="BD154" s="4"/>
      <c r="BE154" s="4"/>
      <c r="BF154" s="4"/>
      <c r="BG154" s="4"/>
      <c r="BH154" s="4"/>
    </row>
    <row r="155" spans="20:61" x14ac:dyDescent="0.25">
      <c r="T155" s="1"/>
      <c r="U155" s="1"/>
      <c r="V155" s="98"/>
      <c r="W155" s="99"/>
      <c r="X155" s="99"/>
      <c r="Y155" s="99"/>
      <c r="Z155" s="99"/>
      <c r="AA155" s="99"/>
      <c r="AB155" s="99"/>
      <c r="AC155" s="99"/>
      <c r="AD155" s="99"/>
      <c r="AE155" s="99"/>
      <c r="AF155" s="99"/>
      <c r="AG155" s="99"/>
      <c r="AH155" s="99" t="str">
        <f t="shared" si="79"/>
        <v/>
      </c>
      <c r="AI155" s="99"/>
      <c r="AJ155" s="99"/>
      <c r="AK155" s="100">
        <f t="shared" ref="AK155:AU155" si="87">IFERROR(AK97^2,"")</f>
        <v>4.5248088849144894</v>
      </c>
      <c r="AL155" s="100">
        <f t="shared" si="87"/>
        <v>0.69796717798337171</v>
      </c>
      <c r="AM155" s="100">
        <f t="shared" si="87"/>
        <v>0.68153074048304396</v>
      </c>
      <c r="AN155" s="100">
        <f t="shared" si="87"/>
        <v>0.66531959076985137</v>
      </c>
      <c r="AO155" s="100">
        <f t="shared" si="87"/>
        <v>1.4694605546076638E-10</v>
      </c>
      <c r="AP155" s="100">
        <f t="shared" si="87"/>
        <v>0</v>
      </c>
      <c r="AQ155" s="100">
        <f t="shared" si="87"/>
        <v>0</v>
      </c>
      <c r="AR155" s="100">
        <f t="shared" si="87"/>
        <v>0</v>
      </c>
      <c r="AS155" s="100">
        <f t="shared" si="87"/>
        <v>0</v>
      </c>
      <c r="AT155" s="4">
        <f t="shared" si="87"/>
        <v>0</v>
      </c>
      <c r="AU155" s="4">
        <f t="shared" si="87"/>
        <v>0</v>
      </c>
      <c r="AV155" s="4"/>
      <c r="AW155" s="4"/>
      <c r="AX155" s="4"/>
      <c r="AY155" s="4"/>
      <c r="AZ155" s="4"/>
      <c r="BA155" s="4"/>
      <c r="BB155" s="4"/>
      <c r="BC155" s="4"/>
      <c r="BD155" s="4"/>
      <c r="BE155" s="4"/>
      <c r="BF155" s="4"/>
      <c r="BG155" s="4"/>
      <c r="BH155" s="4"/>
    </row>
    <row r="156" spans="20:61" x14ac:dyDescent="0.25">
      <c r="T156" s="1"/>
      <c r="U156" s="1"/>
      <c r="V156" s="98"/>
      <c r="W156" s="99"/>
      <c r="X156" s="99"/>
      <c r="Y156" s="99"/>
      <c r="Z156" s="99"/>
      <c r="AA156" s="99"/>
      <c r="AB156" s="99"/>
      <c r="AC156" s="99"/>
      <c r="AD156" s="99"/>
      <c r="AE156" s="99"/>
      <c r="AF156" s="99"/>
      <c r="AG156" s="99"/>
      <c r="AH156" s="99" t="str">
        <f t="shared" si="79"/>
        <v/>
      </c>
      <c r="AI156" s="99"/>
      <c r="AJ156" s="99"/>
      <c r="AK156" s="100">
        <f t="shared" ref="AK156:AU156" si="88">IFERROR(AK98^2,"")</f>
        <v>4.5445853684862572</v>
      </c>
      <c r="AL156" s="100">
        <f t="shared" si="88"/>
        <v>0.69381161566632987</v>
      </c>
      <c r="AM156" s="100">
        <f t="shared" si="88"/>
        <v>0.67615897630326638</v>
      </c>
      <c r="AN156" s="100">
        <f t="shared" si="88"/>
        <v>0.66002590813184392</v>
      </c>
      <c r="AO156" s="100">
        <f t="shared" si="88"/>
        <v>4.6595912667711752E-10</v>
      </c>
      <c r="AP156" s="100">
        <f t="shared" si="88"/>
        <v>1.3290274081949081E-11</v>
      </c>
      <c r="AQ156" s="100">
        <f t="shared" si="88"/>
        <v>0</v>
      </c>
      <c r="AR156" s="100">
        <f t="shared" si="88"/>
        <v>0</v>
      </c>
      <c r="AS156" s="100">
        <f t="shared" si="88"/>
        <v>0</v>
      </c>
      <c r="AT156" s="4">
        <f t="shared" si="88"/>
        <v>0</v>
      </c>
      <c r="AU156" s="4">
        <f t="shared" si="88"/>
        <v>0</v>
      </c>
      <c r="AV156" s="4"/>
      <c r="AW156" s="4"/>
      <c r="AX156" s="4"/>
      <c r="AY156" s="4"/>
      <c r="AZ156" s="4"/>
      <c r="BA156" s="4"/>
      <c r="BB156" s="4"/>
      <c r="BC156" s="4"/>
      <c r="BD156" s="4"/>
      <c r="BE156" s="4"/>
      <c r="BF156" s="4"/>
      <c r="BG156" s="4"/>
      <c r="BH156" s="4"/>
    </row>
    <row r="157" spans="20:61" x14ac:dyDescent="0.25">
      <c r="T157" s="1"/>
      <c r="U157" s="1"/>
      <c r="V157" s="98"/>
      <c r="W157" s="99"/>
      <c r="X157" s="99"/>
      <c r="Y157" s="99"/>
      <c r="Z157" s="99"/>
      <c r="AA157" s="99"/>
      <c r="AB157" s="99"/>
      <c r="AC157" s="99"/>
      <c r="AD157" s="99"/>
      <c r="AE157" s="99"/>
      <c r="AF157" s="99"/>
      <c r="AG157" s="99"/>
      <c r="AH157" s="99" t="str">
        <f t="shared" si="79"/>
        <v/>
      </c>
      <c r="AI157" s="99"/>
      <c r="AJ157" s="99"/>
      <c r="AK157" s="100">
        <f t="shared" ref="AK157:AU157" si="89">IFERROR(AK99^2,"")</f>
        <v>4.4950875037988816</v>
      </c>
      <c r="AL157" s="100">
        <f t="shared" si="89"/>
        <v>0.70740258104103459</v>
      </c>
      <c r="AM157" s="100">
        <f t="shared" si="89"/>
        <v>0.69222336660237249</v>
      </c>
      <c r="AN157" s="100">
        <f t="shared" si="89"/>
        <v>0.67583121913675448</v>
      </c>
      <c r="AO157" s="100">
        <f t="shared" si="89"/>
        <v>7.8998286567008287E-11</v>
      </c>
      <c r="AP157" s="100">
        <f t="shared" si="89"/>
        <v>1.6090740550676635E-10</v>
      </c>
      <c r="AQ157" s="100">
        <f t="shared" si="89"/>
        <v>8.7191847255190578E-10</v>
      </c>
      <c r="AR157" s="100">
        <f t="shared" si="89"/>
        <v>0</v>
      </c>
      <c r="AS157" s="100">
        <f t="shared" si="89"/>
        <v>0</v>
      </c>
      <c r="AT157" s="4">
        <f t="shared" si="89"/>
        <v>0</v>
      </c>
      <c r="AU157" s="4">
        <f t="shared" si="89"/>
        <v>0</v>
      </c>
      <c r="AV157" s="4"/>
      <c r="AW157" s="4"/>
      <c r="AX157" s="4"/>
      <c r="AY157" s="4"/>
      <c r="AZ157" s="4"/>
      <c r="BA157" s="4"/>
      <c r="BB157" s="4"/>
      <c r="BC157" s="4"/>
      <c r="BD157" s="4"/>
      <c r="BE157" s="4"/>
      <c r="BF157" s="4"/>
      <c r="BG157" s="4"/>
      <c r="BH157" s="4"/>
    </row>
    <row r="158" spans="20:61" x14ac:dyDescent="0.25">
      <c r="T158" s="1"/>
      <c r="U158" s="1"/>
      <c r="V158" s="98"/>
      <c r="W158" s="99"/>
      <c r="X158" s="99"/>
      <c r="Y158" s="99"/>
      <c r="Z158" s="99"/>
      <c r="AA158" s="99"/>
      <c r="AB158" s="99"/>
      <c r="AC158" s="99"/>
      <c r="AD158" s="99"/>
      <c r="AE158" s="99"/>
      <c r="AF158" s="99"/>
      <c r="AG158" s="99"/>
      <c r="AH158" s="99" t="str">
        <f t="shared" si="79"/>
        <v/>
      </c>
      <c r="AI158" s="99"/>
      <c r="AJ158" s="99"/>
      <c r="AK158" s="100">
        <f t="shared" ref="AK158:AU158" si="90">IFERROR(AK100^2,"")</f>
        <v>4.5278143901400822</v>
      </c>
      <c r="AL158" s="100">
        <f t="shared" si="90"/>
        <v>0.69784076664041172</v>
      </c>
      <c r="AM158" s="100">
        <f t="shared" si="90"/>
        <v>0.68112037430776895</v>
      </c>
      <c r="AN158" s="100">
        <f t="shared" si="90"/>
        <v>0.66491089582175045</v>
      </c>
      <c r="AO158" s="100">
        <f t="shared" si="90"/>
        <v>1.414452735212515E-10</v>
      </c>
      <c r="AP158" s="100">
        <f t="shared" si="90"/>
        <v>3.4471877833412589E-15</v>
      </c>
      <c r="AQ158" s="100">
        <f t="shared" si="90"/>
        <v>8.7235142790556103E-12</v>
      </c>
      <c r="AR158" s="100">
        <f t="shared" si="90"/>
        <v>1.9206660580022364E-10</v>
      </c>
      <c r="AS158" s="100">
        <f t="shared" si="90"/>
        <v>0</v>
      </c>
      <c r="AT158" s="4">
        <f t="shared" si="90"/>
        <v>0</v>
      </c>
      <c r="AU158" s="4">
        <f t="shared" si="90"/>
        <v>0</v>
      </c>
      <c r="AV158" s="4"/>
      <c r="AW158" s="4"/>
      <c r="AX158" s="4"/>
      <c r="AY158" s="4"/>
      <c r="AZ158" s="4"/>
      <c r="BA158" s="4"/>
      <c r="BB158" s="4"/>
      <c r="BC158" s="4"/>
      <c r="BD158" s="4"/>
      <c r="BE158" s="4"/>
      <c r="BF158" s="4"/>
      <c r="BG158" s="4"/>
      <c r="BH158" s="4"/>
    </row>
    <row r="159" spans="20:61" x14ac:dyDescent="0.25">
      <c r="T159" s="1"/>
      <c r="U159" s="1"/>
      <c r="V159" s="98"/>
      <c r="W159" s="99"/>
      <c r="X159" s="99"/>
      <c r="Y159" s="99"/>
      <c r="Z159" s="99"/>
      <c r="AA159" s="99"/>
      <c r="AB159" s="99"/>
      <c r="AC159" s="99"/>
      <c r="AD159" s="99"/>
      <c r="AE159" s="99"/>
      <c r="AF159" s="99"/>
      <c r="AG159" s="99"/>
      <c r="AH159" s="99" t="str">
        <f t="shared" si="79"/>
        <v/>
      </c>
      <c r="AI159" s="99"/>
      <c r="AJ159" s="99"/>
      <c r="AK159" s="100">
        <f t="shared" ref="AK159:AU159" si="91">IFERROR(AK101^2,"")</f>
        <v>4.5243627347051216</v>
      </c>
      <c r="AL159" s="100">
        <f t="shared" si="91"/>
        <v>0.69014996538537987</v>
      </c>
      <c r="AM159" s="100">
        <f t="shared" si="91"/>
        <v>0.67527275262855435</v>
      </c>
      <c r="AN159" s="100">
        <f t="shared" si="91"/>
        <v>0.65921939843189159</v>
      </c>
      <c r="AO159" s="100">
        <f t="shared" si="91"/>
        <v>1.3914846736567758E-9</v>
      </c>
      <c r="AP159" s="100">
        <f t="shared" si="91"/>
        <v>4.8315048590782596E-11</v>
      </c>
      <c r="AQ159" s="100">
        <f t="shared" si="91"/>
        <v>2.6523741953886226E-11</v>
      </c>
      <c r="AR159" s="100">
        <f t="shared" si="91"/>
        <v>1.1095531723407019E-9</v>
      </c>
      <c r="AS159" s="100">
        <f t="shared" si="91"/>
        <v>5.008368858539747E-11</v>
      </c>
      <c r="AT159" s="4">
        <f t="shared" si="91"/>
        <v>0</v>
      </c>
      <c r="AU159" s="4">
        <f t="shared" si="91"/>
        <v>0</v>
      </c>
      <c r="AV159" s="4"/>
      <c r="AW159" s="4"/>
      <c r="AX159" s="4"/>
      <c r="AY159" s="4"/>
      <c r="AZ159" s="4"/>
      <c r="BA159" s="4"/>
      <c r="BB159" s="4"/>
      <c r="BC159" s="4"/>
      <c r="BD159" s="4"/>
      <c r="BE159" s="4"/>
      <c r="BF159" s="4"/>
      <c r="BG159" s="4"/>
      <c r="BH159" s="4"/>
    </row>
    <row r="160" spans="20:61" x14ac:dyDescent="0.25">
      <c r="V160" s="98"/>
      <c r="W160" s="99"/>
      <c r="X160" s="99"/>
      <c r="Y160" s="99"/>
      <c r="Z160" s="99"/>
      <c r="AA160" s="99"/>
      <c r="AB160" s="99"/>
      <c r="AC160" s="99"/>
      <c r="AD160" s="99"/>
      <c r="AE160" s="99"/>
      <c r="AF160" s="99"/>
      <c r="AG160" s="99"/>
      <c r="AH160" s="99"/>
      <c r="AI160" s="99"/>
      <c r="AJ160" s="99"/>
      <c r="AK160" s="100"/>
      <c r="AL160" s="100"/>
      <c r="AM160" s="100"/>
      <c r="AN160" s="100"/>
      <c r="AO160" s="100"/>
      <c r="AP160" s="100"/>
      <c r="AQ160" s="100"/>
      <c r="AR160" s="100"/>
      <c r="AS160" s="100"/>
      <c r="AT160" s="4"/>
      <c r="AU160" s="4"/>
      <c r="AV160" s="4"/>
      <c r="AW160" s="4"/>
      <c r="AX160" s="4"/>
      <c r="AY160" s="4"/>
      <c r="AZ160" s="4"/>
      <c r="BA160" s="4"/>
      <c r="BB160" s="4"/>
      <c r="BC160" s="4"/>
      <c r="BD160" s="4"/>
      <c r="BE160" s="4"/>
      <c r="BF160" s="4"/>
      <c r="BG160" s="4"/>
      <c r="BH160" s="4"/>
    </row>
    <row r="161" spans="4:60" x14ac:dyDescent="0.25">
      <c r="V161" s="98"/>
      <c r="W161" s="99"/>
      <c r="X161" s="99"/>
      <c r="Y161" s="99"/>
      <c r="Z161" s="99"/>
      <c r="AA161" s="99"/>
      <c r="AB161" s="99"/>
      <c r="AC161" s="99"/>
      <c r="AD161" s="99"/>
      <c r="AE161" s="99"/>
      <c r="AF161" s="99"/>
      <c r="AG161" s="99"/>
      <c r="AH161" s="99"/>
      <c r="AI161" s="99"/>
      <c r="AJ161" s="99"/>
      <c r="AK161" s="100"/>
      <c r="AL161" s="100"/>
      <c r="AM161" s="100"/>
      <c r="AN161" s="100"/>
      <c r="AO161" s="100"/>
      <c r="AP161" s="100"/>
      <c r="AQ161" s="100"/>
      <c r="AR161" s="100"/>
      <c r="AS161" s="100"/>
      <c r="AT161" s="4"/>
      <c r="AU161" s="4"/>
      <c r="AV161" s="4"/>
      <c r="AW161" s="4"/>
      <c r="AX161" s="4"/>
      <c r="AY161" s="4"/>
      <c r="AZ161" s="4"/>
      <c r="BA161" s="4"/>
      <c r="BB161" s="4"/>
      <c r="BC161" s="4"/>
      <c r="BD161" s="4"/>
      <c r="BE161" s="4"/>
      <c r="BF161" s="4"/>
      <c r="BG161" s="4"/>
      <c r="BH161" s="4"/>
    </row>
    <row r="162" spans="4:60" x14ac:dyDescent="0.25">
      <c r="V162" s="98"/>
      <c r="W162" s="99"/>
      <c r="X162" s="99"/>
      <c r="Y162" s="99"/>
      <c r="Z162" s="99"/>
      <c r="AA162" s="99"/>
      <c r="AB162" s="99"/>
      <c r="AC162" s="99"/>
      <c r="AD162" s="99"/>
      <c r="AE162" s="99"/>
      <c r="AF162" s="99"/>
      <c r="AG162" s="99"/>
      <c r="AH162" s="99"/>
      <c r="AI162" s="99"/>
      <c r="AJ162" s="99"/>
      <c r="AK162" s="100"/>
      <c r="AL162" s="100"/>
      <c r="AM162" s="100"/>
      <c r="AN162" s="100"/>
      <c r="AO162" s="100"/>
      <c r="AP162" s="100"/>
      <c r="AQ162" s="100"/>
      <c r="AR162" s="100"/>
      <c r="AS162" s="100"/>
      <c r="AT162" s="4"/>
      <c r="AU162" s="4"/>
      <c r="AV162" s="4"/>
      <c r="AW162" s="4"/>
      <c r="AX162" s="4"/>
      <c r="AY162" s="4"/>
      <c r="AZ162" s="4"/>
      <c r="BA162" s="4"/>
      <c r="BB162" s="4"/>
      <c r="BC162" s="4"/>
      <c r="BD162" s="4"/>
      <c r="BE162" s="4"/>
      <c r="BF162" s="4"/>
      <c r="BG162" s="4"/>
      <c r="BH162" s="4"/>
    </row>
    <row r="163" spans="4:60" x14ac:dyDescent="0.25">
      <c r="V163" s="98"/>
      <c r="W163" s="99"/>
      <c r="X163" s="99"/>
      <c r="Y163" s="99"/>
      <c r="Z163" s="99"/>
      <c r="AA163" s="99"/>
      <c r="AB163" s="99"/>
      <c r="AC163" s="99"/>
      <c r="AD163" s="99"/>
      <c r="AE163" s="99"/>
      <c r="AF163" s="99"/>
      <c r="AG163" s="99"/>
      <c r="AH163" s="99"/>
      <c r="AI163" s="99"/>
      <c r="AJ163" s="99"/>
      <c r="AK163" s="100"/>
      <c r="AL163" s="100"/>
      <c r="AM163" s="100"/>
      <c r="AN163" s="100"/>
      <c r="AO163" s="100"/>
      <c r="AP163" s="100"/>
      <c r="AQ163" s="100"/>
      <c r="AR163" s="100"/>
      <c r="AS163" s="100"/>
      <c r="AT163" s="4"/>
      <c r="AU163" s="4"/>
      <c r="AV163" s="4"/>
      <c r="AW163" s="4"/>
      <c r="AX163" s="4"/>
      <c r="AY163" s="4"/>
      <c r="AZ163" s="4"/>
      <c r="BA163" s="4"/>
      <c r="BB163" s="4"/>
      <c r="BC163" s="4"/>
      <c r="BD163" s="4"/>
      <c r="BE163" s="4"/>
      <c r="BF163" s="4"/>
      <c r="BG163" s="4"/>
      <c r="BH163" s="4"/>
    </row>
    <row r="164" spans="4:60" x14ac:dyDescent="0.25">
      <c r="V164" s="98"/>
      <c r="W164" s="99"/>
      <c r="X164" s="99"/>
      <c r="Y164" s="99"/>
      <c r="Z164" s="99"/>
      <c r="AA164" s="99"/>
      <c r="AB164" s="99"/>
      <c r="AC164" s="99"/>
      <c r="AD164" s="99"/>
      <c r="AE164" s="99"/>
      <c r="AF164" s="99"/>
      <c r="AG164" s="99"/>
      <c r="AH164" s="99"/>
      <c r="AI164" s="99"/>
      <c r="AJ164" s="99"/>
      <c r="AK164" s="100"/>
      <c r="AL164" s="100"/>
      <c r="AM164" s="100"/>
      <c r="AN164" s="100"/>
      <c r="AO164" s="100"/>
      <c r="AP164" s="100"/>
      <c r="AQ164" s="100"/>
      <c r="AR164" s="100"/>
      <c r="AS164" s="100"/>
      <c r="AT164" s="4"/>
      <c r="AU164" s="4"/>
      <c r="AV164" s="4"/>
      <c r="AW164" s="4"/>
      <c r="AX164" s="4"/>
      <c r="AY164" s="4"/>
      <c r="AZ164" s="4"/>
      <c r="BA164" s="4"/>
      <c r="BB164" s="4"/>
      <c r="BC164" s="4"/>
      <c r="BD164" s="4"/>
      <c r="BE164" s="4"/>
      <c r="BF164" s="4"/>
      <c r="BG164" s="4"/>
      <c r="BH164" s="4"/>
    </row>
    <row r="165" spans="4:60" x14ac:dyDescent="0.25">
      <c r="V165" s="98"/>
      <c r="W165" s="99"/>
      <c r="X165" s="99"/>
      <c r="Y165" s="99"/>
      <c r="Z165" s="99"/>
      <c r="AA165" s="99"/>
      <c r="AB165" s="99"/>
      <c r="AC165" s="99"/>
      <c r="AD165" s="99"/>
      <c r="AE165" s="99"/>
      <c r="AF165" s="99"/>
      <c r="AG165" s="99"/>
      <c r="AH165" s="99"/>
      <c r="AI165" s="99"/>
      <c r="AJ165" s="99"/>
      <c r="AK165" s="100"/>
      <c r="AL165" s="100"/>
      <c r="AM165" s="100"/>
      <c r="AN165" s="100"/>
      <c r="AO165" s="100"/>
      <c r="AP165" s="100"/>
      <c r="AQ165" s="100"/>
      <c r="AR165" s="100"/>
      <c r="AS165" s="100"/>
      <c r="AT165" s="4"/>
      <c r="AU165" s="4"/>
      <c r="AV165" s="4"/>
      <c r="AW165" s="4"/>
      <c r="AX165" s="4"/>
      <c r="AY165" s="4"/>
      <c r="AZ165" s="4"/>
      <c r="BA165" s="4"/>
      <c r="BB165" s="4"/>
      <c r="BC165" s="4"/>
      <c r="BD165" s="4"/>
      <c r="BE165" s="4"/>
      <c r="BF165" s="4"/>
      <c r="BG165" s="4"/>
      <c r="BH165" s="4"/>
    </row>
    <row r="166" spans="4:60" x14ac:dyDescent="0.25">
      <c r="V166" s="98"/>
      <c r="W166" s="99"/>
      <c r="X166" s="99"/>
      <c r="Y166" s="99"/>
      <c r="Z166" s="99"/>
      <c r="AA166" s="99"/>
      <c r="AB166" s="99"/>
      <c r="AC166" s="99"/>
      <c r="AD166" s="99"/>
      <c r="AE166" s="99"/>
      <c r="AF166" s="99"/>
      <c r="AG166" s="99"/>
      <c r="AH166" s="99"/>
      <c r="AI166" s="99"/>
      <c r="AJ166" s="99"/>
      <c r="AK166" s="100"/>
      <c r="AL166" s="100"/>
      <c r="AM166" s="100"/>
      <c r="AN166" s="100"/>
      <c r="AO166" s="100"/>
      <c r="AP166" s="100"/>
      <c r="AQ166" s="100"/>
      <c r="AR166" s="100"/>
      <c r="AS166" s="100"/>
      <c r="AT166" s="4"/>
      <c r="AU166" s="4"/>
      <c r="AV166" s="4"/>
      <c r="AW166" s="4"/>
      <c r="AX166" s="4"/>
      <c r="AY166" s="4"/>
      <c r="AZ166" s="4"/>
      <c r="BA166" s="4"/>
      <c r="BB166" s="4"/>
      <c r="BC166" s="4"/>
      <c r="BD166" s="4"/>
      <c r="BE166" s="4"/>
      <c r="BF166" s="4"/>
      <c r="BG166" s="4"/>
      <c r="BH166" s="4"/>
    </row>
    <row r="167" spans="4:60" x14ac:dyDescent="0.25">
      <c r="V167" s="98"/>
      <c r="W167" s="99"/>
      <c r="X167" s="99"/>
      <c r="Y167" s="99"/>
      <c r="Z167" s="99"/>
      <c r="AA167" s="99"/>
      <c r="AB167" s="99"/>
      <c r="AC167" s="99"/>
      <c r="AD167" s="99"/>
      <c r="AE167" s="99"/>
      <c r="AF167" s="99"/>
      <c r="AG167" s="99"/>
      <c r="AH167" s="99"/>
      <c r="AI167" s="99"/>
      <c r="AJ167" s="99"/>
      <c r="AK167" s="100"/>
      <c r="AL167" s="100"/>
      <c r="AM167" s="100"/>
      <c r="AN167" s="100"/>
      <c r="AO167" s="100"/>
      <c r="AP167" s="100"/>
      <c r="AQ167" s="100"/>
      <c r="AR167" s="100"/>
      <c r="AS167" s="100"/>
      <c r="AT167" s="4"/>
      <c r="AU167" s="4"/>
      <c r="AV167" s="4"/>
      <c r="AW167" s="4"/>
      <c r="AX167" s="4"/>
      <c r="AY167" s="4"/>
      <c r="AZ167" s="4"/>
      <c r="BA167" s="4"/>
      <c r="BB167" s="4"/>
      <c r="BC167" s="4"/>
      <c r="BD167" s="4"/>
      <c r="BE167" s="4"/>
      <c r="BF167" s="4"/>
      <c r="BG167" s="4"/>
      <c r="BH167" s="4"/>
    </row>
    <row r="168" spans="4:60" x14ac:dyDescent="0.25">
      <c r="V168" s="98"/>
      <c r="W168" s="99"/>
      <c r="X168" s="99"/>
      <c r="Y168" s="99"/>
      <c r="Z168" s="99"/>
      <c r="AA168" s="99"/>
      <c r="AB168" s="99"/>
      <c r="AC168" s="99"/>
      <c r="AD168" s="99"/>
      <c r="AE168" s="99"/>
      <c r="AF168" s="99"/>
      <c r="AG168" s="99"/>
      <c r="AH168" s="99"/>
      <c r="AI168" s="99"/>
      <c r="AJ168" s="99"/>
      <c r="AK168" s="100"/>
      <c r="AL168" s="100"/>
      <c r="AM168" s="100"/>
      <c r="AN168" s="100"/>
      <c r="AO168" s="100"/>
      <c r="AP168" s="100"/>
      <c r="AQ168" s="100"/>
      <c r="AR168" s="100"/>
      <c r="AS168" s="100"/>
      <c r="AT168" s="4"/>
      <c r="AU168" s="4"/>
      <c r="AV168" s="4"/>
      <c r="AW168" s="4"/>
      <c r="AX168" s="4"/>
      <c r="AY168" s="4"/>
      <c r="AZ168" s="4"/>
      <c r="BA168" s="4"/>
      <c r="BB168" s="4"/>
      <c r="BC168" s="4"/>
      <c r="BD168" s="4"/>
      <c r="BE168" s="4"/>
      <c r="BF168" s="4"/>
      <c r="BG168" s="4"/>
      <c r="BH168" s="4"/>
    </row>
    <row r="169" spans="4:60" x14ac:dyDescent="0.25">
      <c r="V169" s="98"/>
      <c r="W169" s="99"/>
      <c r="X169" s="99"/>
      <c r="Y169" s="99"/>
      <c r="Z169" s="99"/>
      <c r="AA169" s="99"/>
      <c r="AB169" s="99"/>
      <c r="AC169" s="99"/>
      <c r="AD169" s="99"/>
      <c r="AE169" s="99"/>
      <c r="AF169" s="99"/>
      <c r="AG169" s="99"/>
      <c r="AH169" s="99"/>
      <c r="AI169" s="99"/>
      <c r="AJ169" s="99"/>
      <c r="AK169" s="100"/>
      <c r="AL169" s="100"/>
      <c r="AM169" s="100"/>
      <c r="AN169" s="100"/>
      <c r="AO169" s="100"/>
      <c r="AP169" s="100"/>
      <c r="AQ169" s="100"/>
      <c r="AR169" s="100"/>
      <c r="AS169" s="100"/>
      <c r="AT169" s="4"/>
      <c r="AU169" s="4"/>
      <c r="AV169" s="4"/>
      <c r="AW169" s="4"/>
      <c r="AX169" s="4"/>
      <c r="AY169" s="4"/>
      <c r="AZ169" s="4"/>
      <c r="BA169" s="4"/>
      <c r="BB169" s="4"/>
      <c r="BC169" s="4"/>
      <c r="BD169" s="4"/>
      <c r="BE169" s="4"/>
      <c r="BF169" s="4"/>
      <c r="BG169" s="4"/>
      <c r="BH169" s="4"/>
    </row>
    <row r="170" spans="4:60" x14ac:dyDescent="0.25">
      <c r="V170" s="98"/>
      <c r="W170" s="99"/>
      <c r="X170" s="99"/>
      <c r="Y170" s="99"/>
      <c r="Z170" s="99"/>
      <c r="AA170" s="99"/>
      <c r="AB170" s="99"/>
      <c r="AC170" s="99"/>
      <c r="AD170" s="99"/>
      <c r="AE170" s="99"/>
      <c r="AF170" s="99"/>
      <c r="AG170" s="99"/>
      <c r="AH170" s="115"/>
      <c r="AI170" s="115"/>
      <c r="AJ170" s="99"/>
      <c r="AK170" s="100"/>
      <c r="AL170" s="100"/>
      <c r="AM170" s="100"/>
      <c r="AN170" s="100"/>
      <c r="AO170" s="100"/>
      <c r="AP170" s="100"/>
      <c r="AQ170" s="100"/>
      <c r="AR170" s="100"/>
      <c r="AS170" s="100"/>
      <c r="AT170" s="4"/>
      <c r="AU170" s="4"/>
      <c r="AV170" s="4"/>
      <c r="AW170" s="4"/>
      <c r="AX170" s="4"/>
      <c r="AY170" s="4"/>
      <c r="AZ170" s="4"/>
      <c r="BA170" s="4"/>
      <c r="BB170" s="4"/>
      <c r="BC170" s="4"/>
      <c r="BD170" s="4"/>
      <c r="BE170" s="4"/>
      <c r="BF170" s="4"/>
      <c r="BG170" s="4"/>
      <c r="BH170" s="4"/>
    </row>
    <row r="171" spans="4:60" x14ac:dyDescent="0.25">
      <c r="V171" s="98"/>
      <c r="W171" s="99"/>
      <c r="X171" s="99"/>
      <c r="Y171" s="99"/>
      <c r="Z171" s="99"/>
      <c r="AA171" s="99"/>
      <c r="AB171" s="99"/>
      <c r="AC171" s="99"/>
      <c r="AD171" s="99"/>
      <c r="AE171" s="99"/>
      <c r="AF171" s="99"/>
      <c r="AG171" s="99"/>
      <c r="AH171" s="99"/>
      <c r="AI171" s="99"/>
      <c r="AJ171" s="99"/>
      <c r="AK171" s="100"/>
      <c r="AL171" s="100"/>
      <c r="AM171" s="100"/>
      <c r="AN171" s="100"/>
      <c r="AO171" s="100"/>
      <c r="AP171" s="100"/>
      <c r="AQ171" s="100"/>
      <c r="AR171" s="100"/>
      <c r="AS171" s="100"/>
      <c r="AT171" s="4"/>
      <c r="AU171" s="4"/>
      <c r="AV171" s="4"/>
      <c r="AW171" s="4"/>
      <c r="AX171" s="4"/>
      <c r="AY171" s="4"/>
      <c r="AZ171" s="4"/>
      <c r="BA171" s="4"/>
      <c r="BB171" s="4"/>
      <c r="BC171" s="4"/>
      <c r="BD171" s="4"/>
      <c r="BE171" s="4"/>
      <c r="BF171" s="4"/>
      <c r="BG171" s="4"/>
      <c r="BH171" s="4"/>
    </row>
    <row r="172" spans="4:60" x14ac:dyDescent="0.25">
      <c r="V172" s="98"/>
      <c r="W172" s="99"/>
      <c r="X172" s="99"/>
      <c r="Y172" s="99"/>
      <c r="Z172" s="99"/>
      <c r="AA172" s="99"/>
      <c r="AB172" s="99"/>
      <c r="AC172" s="99"/>
      <c r="AD172" s="99"/>
      <c r="AE172" s="99"/>
      <c r="AF172" s="99"/>
      <c r="AG172" s="99"/>
      <c r="AH172" s="127">
        <f>SUM(AK172:AU172)</f>
        <v>92.944443523565155</v>
      </c>
      <c r="AI172" s="99"/>
      <c r="AJ172" s="99"/>
      <c r="AK172" s="101">
        <f>SUM(AK148:AK171)</f>
        <v>80.609096325149537</v>
      </c>
      <c r="AL172" s="101">
        <f t="shared" ref="AL172:AU172" si="92">SUM(AL148:AL171)</f>
        <v>4.2420283001392756</v>
      </c>
      <c r="AM172" s="101">
        <f t="shared" si="92"/>
        <v>4.095366786056772</v>
      </c>
      <c r="AN172" s="101">
        <f t="shared" si="92"/>
        <v>3.9979521075133504</v>
      </c>
      <c r="AO172" s="101">
        <f t="shared" si="92"/>
        <v>2.2248334158829194E-9</v>
      </c>
      <c r="AP172" s="101">
        <f t="shared" si="92"/>
        <v>2.2251617536728137E-10</v>
      </c>
      <c r="AQ172" s="101">
        <f t="shared" si="92"/>
        <v>9.0716572878484768E-10</v>
      </c>
      <c r="AR172" s="101">
        <f t="shared" si="92"/>
        <v>1.3016197781409256E-9</v>
      </c>
      <c r="AS172" s="101">
        <f t="shared" si="92"/>
        <v>5.008368858539747E-11</v>
      </c>
      <c r="AT172" s="131">
        <f t="shared" si="92"/>
        <v>0</v>
      </c>
      <c r="AU172" s="131">
        <f t="shared" si="92"/>
        <v>0</v>
      </c>
      <c r="AV172" s="131"/>
      <c r="AW172" s="131"/>
      <c r="AX172" s="131"/>
      <c r="AY172" s="131"/>
      <c r="AZ172" s="131"/>
      <c r="BA172" s="131"/>
      <c r="BB172" s="131"/>
      <c r="BC172" s="131"/>
      <c r="BD172" s="131"/>
      <c r="BE172" s="131"/>
      <c r="BF172" s="131"/>
      <c r="BG172" s="131"/>
      <c r="BH172" s="131"/>
    </row>
    <row r="173" spans="4:60" x14ac:dyDescent="0.25">
      <c r="V173" s="98"/>
      <c r="W173" s="99"/>
      <c r="X173" s="99"/>
      <c r="Y173" s="99"/>
      <c r="Z173" s="99"/>
      <c r="AA173" s="99"/>
      <c r="AB173" s="99"/>
      <c r="AC173" s="99"/>
      <c r="AD173" s="99"/>
      <c r="AE173" s="99"/>
      <c r="AF173" s="99"/>
      <c r="AG173" s="99"/>
      <c r="AH173" s="99"/>
      <c r="AI173" s="99"/>
      <c r="AJ173" s="99"/>
      <c r="AK173" s="99"/>
      <c r="AL173" s="99"/>
      <c r="AM173" s="99"/>
      <c r="AN173" s="99"/>
      <c r="AO173" s="99"/>
      <c r="AP173" s="99"/>
      <c r="AQ173" s="99"/>
      <c r="AR173" s="99"/>
      <c r="AS173" s="99"/>
    </row>
    <row r="174" spans="4:60" x14ac:dyDescent="0.25">
      <c r="V174" s="98"/>
      <c r="W174" s="99"/>
      <c r="X174" s="99"/>
      <c r="Y174" s="99"/>
      <c r="Z174" s="99"/>
      <c r="AA174" s="99"/>
      <c r="AB174" s="99"/>
      <c r="AC174" s="99"/>
      <c r="AD174" s="99"/>
      <c r="AE174" s="99"/>
      <c r="AF174" s="99"/>
      <c r="AG174" s="99"/>
      <c r="AH174" s="99"/>
      <c r="AI174" s="99"/>
      <c r="AJ174" s="99"/>
      <c r="AK174" s="99"/>
      <c r="AL174" s="99"/>
      <c r="AM174" s="99"/>
      <c r="AN174" s="99"/>
      <c r="AO174" s="99"/>
      <c r="AP174" s="99"/>
      <c r="AQ174" s="99"/>
      <c r="AR174" s="99"/>
      <c r="AS174" s="99"/>
    </row>
    <row r="175" spans="4:60" x14ac:dyDescent="0.25">
      <c r="V175" s="98"/>
      <c r="W175" s="99"/>
      <c r="X175" s="99"/>
      <c r="Y175" s="99"/>
      <c r="Z175" s="99"/>
      <c r="AA175" s="99"/>
      <c r="AB175" s="99"/>
      <c r="AC175" s="99"/>
      <c r="AD175" s="99"/>
      <c r="AE175" s="99"/>
      <c r="AF175" s="99"/>
      <c r="AG175" s="99"/>
      <c r="AH175" s="99" t="str">
        <f t="shared" ref="AH175:AH186" si="93">+AH148</f>
        <v>Coke</v>
      </c>
      <c r="AI175" s="99"/>
      <c r="AJ175" s="99"/>
      <c r="AK175" s="118">
        <f t="shared" ref="AK175:AK186" si="94">IFERROR((AK90-AI63)^2,"")</f>
        <v>0</v>
      </c>
      <c r="AL175" s="118">
        <f t="shared" ref="AL175:AL186" si="95">IFERROR((AL90-AJ63)^2,"")</f>
        <v>0</v>
      </c>
      <c r="AM175" s="118">
        <f t="shared" ref="AM175:AM186" si="96">IFERROR((AM90-AK63)^2,"")</f>
        <v>0</v>
      </c>
      <c r="AN175" s="118">
        <f t="shared" ref="AN175:AN186" si="97">IFERROR((AN90-AL63)^2,"")</f>
        <v>0</v>
      </c>
      <c r="AO175" s="118">
        <f t="shared" ref="AO175:AO186" si="98">IFERROR((AO90-AM63)^2,"")</f>
        <v>0</v>
      </c>
      <c r="AP175" s="118">
        <f t="shared" ref="AP175:AP186" si="99">IFERROR((AP90-AN63)^2,"")</f>
        <v>0</v>
      </c>
      <c r="AQ175" s="118">
        <f t="shared" ref="AQ175:AQ186" si="100">IFERROR((AQ90-AO63)^2,"")</f>
        <v>0</v>
      </c>
      <c r="AR175" s="118">
        <f t="shared" ref="AR175:AR186" si="101">IFERROR((AR90-AP63)^2,"")</f>
        <v>0</v>
      </c>
      <c r="AS175" s="118">
        <f t="shared" ref="AS175:AS186" si="102">IFERROR((AS90-AQ63)^2,"")</f>
        <v>0</v>
      </c>
      <c r="AT175" s="141">
        <f t="shared" ref="AT175:AT186" si="103">IFERROR((AT90-AR63)^2,"")</f>
        <v>0</v>
      </c>
      <c r="AU175" s="141">
        <f t="shared" ref="AU175:AU186" si="104">IFERROR((AU90-AS63)^2,"")</f>
        <v>0</v>
      </c>
      <c r="AV175" s="141"/>
      <c r="AW175" s="141"/>
      <c r="AX175" s="141"/>
      <c r="AY175" s="141"/>
      <c r="AZ175" s="141"/>
      <c r="BA175" s="141"/>
      <c r="BB175" s="141"/>
      <c r="BC175" s="141"/>
      <c r="BD175" s="141"/>
      <c r="BE175" s="141"/>
      <c r="BF175" s="141"/>
      <c r="BG175" s="141"/>
      <c r="BH175" s="141"/>
    </row>
    <row r="176" spans="4:60" ht="18.75" x14ac:dyDescent="0.3">
      <c r="D176" s="228"/>
      <c r="E176" s="228"/>
      <c r="F176" s="228"/>
      <c r="G176" s="228"/>
      <c r="H176" s="228"/>
      <c r="I176" s="228"/>
      <c r="J176" s="228"/>
      <c r="K176" s="228"/>
      <c r="L176" s="228"/>
      <c r="M176" s="228"/>
      <c r="N176" s="228"/>
      <c r="O176" s="228"/>
      <c r="P176" s="228"/>
      <c r="V176" s="98"/>
      <c r="W176" s="99"/>
      <c r="X176" s="99"/>
      <c r="Y176" s="99"/>
      <c r="Z176" s="99"/>
      <c r="AA176" s="99"/>
      <c r="AB176" s="99"/>
      <c r="AC176" s="99"/>
      <c r="AD176" s="99"/>
      <c r="AE176" s="99"/>
      <c r="AF176" s="99"/>
      <c r="AG176" s="99"/>
      <c r="AH176" s="99" t="str">
        <f t="shared" si="93"/>
        <v>Pepsi</v>
      </c>
      <c r="AI176" s="99"/>
      <c r="AJ176" s="99"/>
      <c r="AK176" s="118">
        <f>IFERROR((AK91-AI64)^2,"")</f>
        <v>1</v>
      </c>
      <c r="AL176" s="118">
        <f t="shared" si="95"/>
        <v>0</v>
      </c>
      <c r="AM176" s="118">
        <f t="shared" si="96"/>
        <v>0</v>
      </c>
      <c r="AN176" s="118">
        <f t="shared" si="97"/>
        <v>0</v>
      </c>
      <c r="AO176" s="118">
        <f t="shared" si="98"/>
        <v>0</v>
      </c>
      <c r="AP176" s="118">
        <f t="shared" si="99"/>
        <v>0</v>
      </c>
      <c r="AQ176" s="118">
        <f t="shared" si="100"/>
        <v>0</v>
      </c>
      <c r="AR176" s="118">
        <f t="shared" si="101"/>
        <v>0</v>
      </c>
      <c r="AS176" s="118">
        <f t="shared" si="102"/>
        <v>0</v>
      </c>
      <c r="AT176" s="141">
        <f t="shared" si="103"/>
        <v>0</v>
      </c>
      <c r="AU176" s="141">
        <f t="shared" si="104"/>
        <v>0</v>
      </c>
      <c r="AV176" s="141"/>
      <c r="AW176" s="141"/>
      <c r="AX176" s="141"/>
      <c r="AY176" s="141"/>
      <c r="AZ176" s="141"/>
      <c r="BA176" s="141"/>
      <c r="BB176" s="141"/>
      <c r="BC176" s="141"/>
      <c r="BD176" s="141"/>
      <c r="BE176" s="141"/>
      <c r="BF176" s="141"/>
      <c r="BG176" s="141"/>
      <c r="BH176" s="141"/>
    </row>
    <row r="177" spans="4:60" x14ac:dyDescent="0.25">
      <c r="D177" s="4"/>
      <c r="E177" s="2"/>
      <c r="F177" s="4"/>
      <c r="G177" s="2"/>
      <c r="H177" s="23"/>
      <c r="I177" s="2"/>
      <c r="J177" s="2"/>
      <c r="K177" s="2"/>
      <c r="L177" s="2"/>
      <c r="M177" s="2"/>
      <c r="N177" s="2"/>
      <c r="O177" s="2"/>
      <c r="P177" s="2"/>
      <c r="V177" s="98"/>
      <c r="W177" s="99"/>
      <c r="X177" s="99"/>
      <c r="Y177" s="99"/>
      <c r="Z177" s="99"/>
      <c r="AA177" s="99"/>
      <c r="AB177" s="99"/>
      <c r="AC177" s="99"/>
      <c r="AD177" s="99"/>
      <c r="AE177" s="99"/>
      <c r="AF177" s="99"/>
      <c r="AG177" s="99"/>
      <c r="AH177" s="99" t="str">
        <f t="shared" si="93"/>
        <v>Sprite</v>
      </c>
      <c r="AI177" s="99"/>
      <c r="AJ177" s="99"/>
      <c r="AK177" s="118">
        <f t="shared" si="94"/>
        <v>81</v>
      </c>
      <c r="AL177" s="118">
        <f t="shared" si="95"/>
        <v>49</v>
      </c>
      <c r="AM177" s="118">
        <f t="shared" si="96"/>
        <v>0</v>
      </c>
      <c r="AN177" s="118">
        <f t="shared" si="97"/>
        <v>0</v>
      </c>
      <c r="AO177" s="118">
        <f t="shared" si="98"/>
        <v>0</v>
      </c>
      <c r="AP177" s="118">
        <f t="shared" si="99"/>
        <v>0</v>
      </c>
      <c r="AQ177" s="118">
        <f t="shared" si="100"/>
        <v>0</v>
      </c>
      <c r="AR177" s="118">
        <f t="shared" si="101"/>
        <v>0</v>
      </c>
      <c r="AS177" s="118">
        <f t="shared" si="102"/>
        <v>0</v>
      </c>
      <c r="AT177" s="141">
        <f t="shared" si="103"/>
        <v>0</v>
      </c>
      <c r="AU177" s="141">
        <f t="shared" si="104"/>
        <v>0</v>
      </c>
      <c r="AV177" s="141"/>
      <c r="AW177" s="141"/>
      <c r="AX177" s="141"/>
      <c r="AY177" s="141"/>
      <c r="AZ177" s="141"/>
      <c r="BA177" s="141"/>
      <c r="BB177" s="141"/>
      <c r="BC177" s="141"/>
      <c r="BD177" s="141"/>
      <c r="BE177" s="141"/>
      <c r="BF177" s="141"/>
      <c r="BG177" s="141"/>
      <c r="BH177" s="141"/>
    </row>
    <row r="178" spans="4:60" x14ac:dyDescent="0.25">
      <c r="D178" s="4"/>
      <c r="E178" s="2"/>
      <c r="F178" s="4"/>
      <c r="G178" s="2"/>
      <c r="H178" s="23"/>
      <c r="I178" s="2"/>
      <c r="J178" s="2"/>
      <c r="K178" s="2"/>
      <c r="L178" s="2"/>
      <c r="M178" s="2"/>
      <c r="N178" s="2"/>
      <c r="O178" s="2"/>
      <c r="P178" s="2"/>
      <c r="V178" s="98"/>
      <c r="W178" s="99"/>
      <c r="X178" s="99"/>
      <c r="Y178" s="99"/>
      <c r="Z178" s="99"/>
      <c r="AA178" s="99"/>
      <c r="AB178" s="99"/>
      <c r="AC178" s="99"/>
      <c r="AD178" s="99"/>
      <c r="AE178" s="99"/>
      <c r="AF178" s="99"/>
      <c r="AG178" s="99"/>
      <c r="AH178" s="99" t="str">
        <f t="shared" si="93"/>
        <v>Diet Coke</v>
      </c>
      <c r="AI178" s="99"/>
      <c r="AJ178" s="99"/>
      <c r="AK178" s="118">
        <f t="shared" si="94"/>
        <v>0.268713408657625</v>
      </c>
      <c r="AL178" s="118">
        <f t="shared" si="95"/>
        <v>25</v>
      </c>
      <c r="AM178" s="118">
        <f t="shared" si="96"/>
        <v>25</v>
      </c>
      <c r="AN178" s="118">
        <f t="shared" si="97"/>
        <v>0</v>
      </c>
      <c r="AO178" s="118">
        <f t="shared" si="98"/>
        <v>0</v>
      </c>
      <c r="AP178" s="118">
        <f t="shared" si="99"/>
        <v>0</v>
      </c>
      <c r="AQ178" s="118">
        <f t="shared" si="100"/>
        <v>0</v>
      </c>
      <c r="AR178" s="118">
        <f t="shared" si="101"/>
        <v>0</v>
      </c>
      <c r="AS178" s="118">
        <f t="shared" si="102"/>
        <v>0</v>
      </c>
      <c r="AT178" s="141">
        <f t="shared" si="103"/>
        <v>0</v>
      </c>
      <c r="AU178" s="141">
        <f t="shared" si="104"/>
        <v>0</v>
      </c>
      <c r="AV178" s="141"/>
      <c r="AW178" s="141"/>
      <c r="AX178" s="141"/>
      <c r="AY178" s="141"/>
      <c r="AZ178" s="141"/>
      <c r="BA178" s="141"/>
      <c r="BB178" s="141"/>
      <c r="BC178" s="141"/>
      <c r="BD178" s="141"/>
      <c r="BE178" s="141"/>
      <c r="BF178" s="141"/>
      <c r="BG178" s="141"/>
      <c r="BH178" s="141"/>
    </row>
    <row r="179" spans="4:60" ht="18.75" x14ac:dyDescent="0.3">
      <c r="D179" s="75"/>
      <c r="E179" s="35"/>
      <c r="F179" s="227"/>
      <c r="G179" s="227"/>
      <c r="H179" s="23"/>
      <c r="I179" s="2"/>
      <c r="J179" s="2"/>
      <c r="K179" s="2"/>
      <c r="L179" s="2"/>
      <c r="M179" s="2"/>
      <c r="N179" s="2"/>
      <c r="O179" s="2"/>
      <c r="P179" s="2"/>
      <c r="V179" s="98"/>
      <c r="W179" s="99"/>
      <c r="X179" s="99"/>
      <c r="Y179" s="99"/>
      <c r="Z179" s="99"/>
      <c r="AA179" s="99"/>
      <c r="AB179" s="99"/>
      <c r="AC179" s="99"/>
      <c r="AD179" s="99"/>
      <c r="AE179" s="99"/>
      <c r="AF179" s="99"/>
      <c r="AG179" s="99"/>
      <c r="AH179" s="99" t="str">
        <f t="shared" si="93"/>
        <v>Pepsi Max</v>
      </c>
      <c r="AI179" s="99"/>
      <c r="AJ179" s="99"/>
      <c r="AK179" s="118">
        <f t="shared" si="94"/>
        <v>0.28276671236717915</v>
      </c>
      <c r="AL179" s="118">
        <f t="shared" si="95"/>
        <v>5.5223575265410476</v>
      </c>
      <c r="AM179" s="118">
        <f t="shared" si="96"/>
        <v>36</v>
      </c>
      <c r="AN179" s="118">
        <f t="shared" si="97"/>
        <v>1.5625</v>
      </c>
      <c r="AO179" s="118">
        <f t="shared" si="98"/>
        <v>0</v>
      </c>
      <c r="AP179" s="118">
        <f t="shared" si="99"/>
        <v>0</v>
      </c>
      <c r="AQ179" s="118">
        <f t="shared" si="100"/>
        <v>0</v>
      </c>
      <c r="AR179" s="118">
        <f t="shared" si="101"/>
        <v>0</v>
      </c>
      <c r="AS179" s="118">
        <f t="shared" si="102"/>
        <v>0</v>
      </c>
      <c r="AT179" s="141">
        <f t="shared" si="103"/>
        <v>0</v>
      </c>
      <c r="AU179" s="141">
        <f t="shared" si="104"/>
        <v>0</v>
      </c>
      <c r="AV179" s="141"/>
      <c r="AW179" s="141"/>
      <c r="AX179" s="141"/>
      <c r="AY179" s="141"/>
      <c r="AZ179" s="141"/>
      <c r="BA179" s="141"/>
      <c r="BB179" s="141"/>
      <c r="BC179" s="141"/>
      <c r="BD179" s="141"/>
      <c r="BE179" s="141"/>
      <c r="BF179" s="141"/>
      <c r="BG179" s="141"/>
      <c r="BH179" s="141"/>
    </row>
    <row r="180" spans="4:60" x14ac:dyDescent="0.25">
      <c r="D180" s="76"/>
      <c r="E180" s="2"/>
      <c r="F180" s="2"/>
      <c r="G180" s="2"/>
      <c r="H180" s="2"/>
      <c r="I180" s="2"/>
      <c r="J180" s="2"/>
      <c r="K180" s="2"/>
      <c r="L180" s="2"/>
      <c r="M180" s="2"/>
      <c r="N180" s="2"/>
      <c r="O180" s="2"/>
      <c r="P180" s="2"/>
      <c r="V180" s="98"/>
      <c r="W180" s="99"/>
      <c r="X180" s="99"/>
      <c r="Y180" s="99"/>
      <c r="Z180" s="99"/>
      <c r="AA180" s="99"/>
      <c r="AB180" s="99"/>
      <c r="AC180" s="99"/>
      <c r="AD180" s="99"/>
      <c r="AE180" s="99"/>
      <c r="AF180" s="99"/>
      <c r="AG180" s="99"/>
      <c r="AH180" s="99" t="str">
        <f t="shared" si="93"/>
        <v>PM2</v>
      </c>
      <c r="AI180" s="99"/>
      <c r="AJ180" s="99"/>
      <c r="AK180" s="118">
        <f t="shared" si="94"/>
        <v>0.28384791992206121</v>
      </c>
      <c r="AL180" s="118">
        <f t="shared" si="95"/>
        <v>5.4947422536130617</v>
      </c>
      <c r="AM180" s="118">
        <f t="shared" si="96"/>
        <v>35.998724188499615</v>
      </c>
      <c r="AN180" s="118">
        <f t="shared" si="97"/>
        <v>1.6900000000000002</v>
      </c>
      <c r="AO180" s="118">
        <f t="shared" si="98"/>
        <v>1</v>
      </c>
      <c r="AP180" s="118">
        <f t="shared" si="99"/>
        <v>0</v>
      </c>
      <c r="AQ180" s="118">
        <f t="shared" si="100"/>
        <v>0</v>
      </c>
      <c r="AR180" s="118">
        <f t="shared" si="101"/>
        <v>0</v>
      </c>
      <c r="AS180" s="118">
        <f t="shared" si="102"/>
        <v>0</v>
      </c>
      <c r="AT180" s="141">
        <f t="shared" si="103"/>
        <v>0</v>
      </c>
      <c r="AU180" s="141">
        <f t="shared" si="104"/>
        <v>0</v>
      </c>
      <c r="AV180" s="141"/>
      <c r="AW180" s="141"/>
      <c r="AX180" s="141"/>
      <c r="AY180" s="141"/>
      <c r="AZ180" s="141"/>
      <c r="BA180" s="141"/>
      <c r="BB180" s="141"/>
      <c r="BC180" s="141"/>
      <c r="BD180" s="141"/>
      <c r="BE180" s="141"/>
      <c r="BF180" s="141"/>
      <c r="BG180" s="141"/>
      <c r="BH180" s="141"/>
    </row>
    <row r="181" spans="4:60" x14ac:dyDescent="0.25">
      <c r="D181" s="2"/>
      <c r="E181" s="2"/>
      <c r="F181" s="2"/>
      <c r="G181" s="2"/>
      <c r="H181" s="2"/>
      <c r="I181" s="2"/>
      <c r="J181" s="2"/>
      <c r="K181" s="2"/>
      <c r="L181" s="2"/>
      <c r="M181" s="2"/>
      <c r="N181" s="2"/>
      <c r="O181" s="2"/>
      <c r="P181" s="2"/>
      <c r="V181" s="98"/>
      <c r="W181" s="99"/>
      <c r="X181" s="99"/>
      <c r="Y181" s="99"/>
      <c r="Z181" s="99"/>
      <c r="AA181" s="99"/>
      <c r="AB181" s="99"/>
      <c r="AC181" s="99"/>
      <c r="AD181" s="99"/>
      <c r="AE181" s="99"/>
      <c r="AF181" s="99"/>
      <c r="AG181" s="99"/>
      <c r="AH181" s="99" t="str">
        <f t="shared" si="93"/>
        <v/>
      </c>
      <c r="AI181" s="99"/>
      <c r="AJ181" s="99"/>
      <c r="AK181" s="118">
        <f t="shared" si="94"/>
        <v>4.5305995059879569</v>
      </c>
      <c r="AL181" s="118">
        <f t="shared" si="95"/>
        <v>0.7080381277419675</v>
      </c>
      <c r="AM181" s="118">
        <f t="shared" si="96"/>
        <v>0.68906056442812791</v>
      </c>
      <c r="AN181" s="118">
        <f t="shared" si="97"/>
        <v>0.67264509522125815</v>
      </c>
      <c r="AO181" s="118">
        <f t="shared" si="98"/>
        <v>0</v>
      </c>
      <c r="AP181" s="118">
        <f t="shared" si="99"/>
        <v>0</v>
      </c>
      <c r="AQ181" s="118">
        <f t="shared" si="100"/>
        <v>0</v>
      </c>
      <c r="AR181" s="118">
        <f t="shared" si="101"/>
        <v>0</v>
      </c>
      <c r="AS181" s="118">
        <f t="shared" si="102"/>
        <v>0</v>
      </c>
      <c r="AT181" s="141">
        <f t="shared" si="103"/>
        <v>0</v>
      </c>
      <c r="AU181" s="141">
        <f t="shared" si="104"/>
        <v>0</v>
      </c>
      <c r="AV181" s="141"/>
      <c r="AW181" s="141"/>
      <c r="AX181" s="141"/>
      <c r="AY181" s="141"/>
      <c r="AZ181" s="141"/>
      <c r="BA181" s="141"/>
      <c r="BB181" s="141"/>
      <c r="BC181" s="141"/>
      <c r="BD181" s="141"/>
      <c r="BE181" s="141"/>
      <c r="BF181" s="141"/>
      <c r="BG181" s="141"/>
      <c r="BH181" s="141"/>
    </row>
    <row r="182" spans="4:60" x14ac:dyDescent="0.25">
      <c r="D182" s="2"/>
      <c r="E182" s="2"/>
      <c r="F182" s="2"/>
      <c r="G182" s="2"/>
      <c r="H182" s="2"/>
      <c r="I182" s="2"/>
      <c r="J182" s="2"/>
      <c r="K182" s="2"/>
      <c r="L182" s="2"/>
      <c r="M182" s="2"/>
      <c r="N182" s="2"/>
      <c r="O182" s="2"/>
      <c r="P182" s="2"/>
      <c r="V182" s="98"/>
      <c r="W182" s="99"/>
      <c r="X182" s="99"/>
      <c r="Y182" s="99"/>
      <c r="Z182" s="99"/>
      <c r="AA182" s="99"/>
      <c r="AB182" s="99"/>
      <c r="AC182" s="99"/>
      <c r="AD182" s="99"/>
      <c r="AE182" s="99"/>
      <c r="AF182" s="99"/>
      <c r="AG182" s="99"/>
      <c r="AH182" s="99" t="str">
        <f t="shared" si="93"/>
        <v/>
      </c>
      <c r="AI182" s="99"/>
      <c r="AJ182" s="99"/>
      <c r="AK182" s="118">
        <f t="shared" si="94"/>
        <v>4.5248088849144894</v>
      </c>
      <c r="AL182" s="118">
        <f t="shared" si="95"/>
        <v>0.69796717798337171</v>
      </c>
      <c r="AM182" s="118">
        <f t="shared" si="96"/>
        <v>0.68153074048304396</v>
      </c>
      <c r="AN182" s="118">
        <f t="shared" si="97"/>
        <v>0.66531959076985137</v>
      </c>
      <c r="AO182" s="118">
        <f t="shared" si="98"/>
        <v>1.4694605546076638E-10</v>
      </c>
      <c r="AP182" s="118">
        <f t="shared" si="99"/>
        <v>0</v>
      </c>
      <c r="AQ182" s="118">
        <f t="shared" si="100"/>
        <v>0</v>
      </c>
      <c r="AR182" s="118">
        <f t="shared" si="101"/>
        <v>0</v>
      </c>
      <c r="AS182" s="118">
        <f t="shared" si="102"/>
        <v>0</v>
      </c>
      <c r="AT182" s="141">
        <f t="shared" si="103"/>
        <v>0</v>
      </c>
      <c r="AU182" s="141">
        <f t="shared" si="104"/>
        <v>0</v>
      </c>
      <c r="AV182" s="141"/>
      <c r="AW182" s="141"/>
      <c r="AX182" s="141"/>
      <c r="AY182" s="141"/>
      <c r="AZ182" s="141"/>
      <c r="BA182" s="141"/>
      <c r="BB182" s="141"/>
      <c r="BC182" s="141"/>
      <c r="BD182" s="141"/>
      <c r="BE182" s="141"/>
      <c r="BF182" s="141"/>
      <c r="BG182" s="141"/>
      <c r="BH182" s="141"/>
    </row>
    <row r="183" spans="4:60" x14ac:dyDescent="0.25">
      <c r="D183" s="77"/>
      <c r="E183" s="78"/>
      <c r="F183" s="78"/>
      <c r="G183" s="78"/>
      <c r="H183" s="78"/>
      <c r="I183" s="78"/>
      <c r="J183" s="78"/>
      <c r="K183" s="78"/>
      <c r="L183" s="78"/>
      <c r="M183" s="78"/>
      <c r="N183" s="78"/>
      <c r="O183" s="78"/>
      <c r="P183" s="78"/>
      <c r="V183" s="98"/>
      <c r="W183" s="99"/>
      <c r="X183" s="99"/>
      <c r="Y183" s="99"/>
      <c r="Z183" s="99"/>
      <c r="AA183" s="99"/>
      <c r="AB183" s="99"/>
      <c r="AC183" s="99"/>
      <c r="AD183" s="99"/>
      <c r="AE183" s="99"/>
      <c r="AF183" s="99"/>
      <c r="AG183" s="99"/>
      <c r="AH183" s="99" t="str">
        <f t="shared" si="93"/>
        <v/>
      </c>
      <c r="AI183" s="99"/>
      <c r="AJ183" s="99"/>
      <c r="AK183" s="118">
        <f t="shared" si="94"/>
        <v>4.5445853684862572</v>
      </c>
      <c r="AL183" s="118">
        <f t="shared" si="95"/>
        <v>0.69381161566632987</v>
      </c>
      <c r="AM183" s="118">
        <f t="shared" si="96"/>
        <v>0.67615897630326638</v>
      </c>
      <c r="AN183" s="118">
        <f t="shared" si="97"/>
        <v>0.66002590813184392</v>
      </c>
      <c r="AO183" s="118">
        <f t="shared" si="98"/>
        <v>4.6595912667711752E-10</v>
      </c>
      <c r="AP183" s="118">
        <f t="shared" si="99"/>
        <v>1.3290274081949081E-11</v>
      </c>
      <c r="AQ183" s="118">
        <f t="shared" si="100"/>
        <v>0</v>
      </c>
      <c r="AR183" s="118">
        <f t="shared" si="101"/>
        <v>0</v>
      </c>
      <c r="AS183" s="118">
        <f t="shared" si="102"/>
        <v>0</v>
      </c>
      <c r="AT183" s="141">
        <f t="shared" si="103"/>
        <v>0</v>
      </c>
      <c r="AU183" s="141">
        <f t="shared" si="104"/>
        <v>0</v>
      </c>
      <c r="AV183" s="141"/>
      <c r="AW183" s="141"/>
      <c r="AX183" s="141"/>
      <c r="AY183" s="141"/>
      <c r="AZ183" s="141"/>
      <c r="BA183" s="141"/>
      <c r="BB183" s="141"/>
      <c r="BC183" s="141"/>
      <c r="BD183" s="141"/>
      <c r="BE183" s="141"/>
      <c r="BF183" s="141"/>
      <c r="BG183" s="141"/>
      <c r="BH183" s="141"/>
    </row>
    <row r="184" spans="4:60" x14ac:dyDescent="0.25">
      <c r="D184" s="62"/>
      <c r="E184" s="79"/>
      <c r="F184" s="79"/>
      <c r="G184" s="79"/>
      <c r="H184" s="79"/>
      <c r="I184" s="79"/>
      <c r="J184" s="79"/>
      <c r="K184" s="79"/>
      <c r="L184" s="79"/>
      <c r="M184" s="79"/>
      <c r="N184" s="79"/>
      <c r="O184" s="79"/>
      <c r="P184" s="79"/>
      <c r="V184" s="98"/>
      <c r="W184" s="99"/>
      <c r="X184" s="99"/>
      <c r="Y184" s="99"/>
      <c r="Z184" s="99"/>
      <c r="AA184" s="99"/>
      <c r="AB184" s="99"/>
      <c r="AC184" s="99"/>
      <c r="AD184" s="99"/>
      <c r="AE184" s="99"/>
      <c r="AF184" s="99"/>
      <c r="AG184" s="99"/>
      <c r="AH184" s="99" t="str">
        <f t="shared" si="93"/>
        <v/>
      </c>
      <c r="AI184" s="99"/>
      <c r="AJ184" s="99"/>
      <c r="AK184" s="118">
        <f t="shared" si="94"/>
        <v>4.4950875037988816</v>
      </c>
      <c r="AL184" s="118">
        <f t="shared" si="95"/>
        <v>0.70740258104103459</v>
      </c>
      <c r="AM184" s="118">
        <f t="shared" si="96"/>
        <v>0.69222336660237249</v>
      </c>
      <c r="AN184" s="118">
        <f t="shared" si="97"/>
        <v>0.67583121913675448</v>
      </c>
      <c r="AO184" s="118">
        <f t="shared" si="98"/>
        <v>7.8998286567008287E-11</v>
      </c>
      <c r="AP184" s="118">
        <f t="shared" si="99"/>
        <v>1.6090740550676635E-10</v>
      </c>
      <c r="AQ184" s="118">
        <f t="shared" si="100"/>
        <v>8.7191847255190578E-10</v>
      </c>
      <c r="AR184" s="118">
        <f t="shared" si="101"/>
        <v>0</v>
      </c>
      <c r="AS184" s="118">
        <f t="shared" si="102"/>
        <v>0</v>
      </c>
      <c r="AT184" s="141">
        <f t="shared" si="103"/>
        <v>0</v>
      </c>
      <c r="AU184" s="141">
        <f t="shared" si="104"/>
        <v>0</v>
      </c>
      <c r="AV184" s="141"/>
      <c r="AW184" s="141"/>
      <c r="AX184" s="141"/>
      <c r="AY184" s="141"/>
      <c r="AZ184" s="141"/>
      <c r="BA184" s="141"/>
      <c r="BB184" s="141"/>
      <c r="BC184" s="141"/>
      <c r="BD184" s="141"/>
      <c r="BE184" s="141"/>
      <c r="BF184" s="141"/>
      <c r="BG184" s="141"/>
      <c r="BH184" s="141"/>
    </row>
    <row r="185" spans="4:60" x14ac:dyDescent="0.25">
      <c r="D185" s="62"/>
      <c r="E185" s="79"/>
      <c r="F185" s="79"/>
      <c r="G185" s="79"/>
      <c r="H185" s="79"/>
      <c r="I185" s="79"/>
      <c r="J185" s="79"/>
      <c r="K185" s="79"/>
      <c r="L185" s="79"/>
      <c r="M185" s="79"/>
      <c r="N185" s="79"/>
      <c r="O185" s="79"/>
      <c r="P185" s="79"/>
      <c r="V185" s="98"/>
      <c r="W185" s="99"/>
      <c r="X185" s="99"/>
      <c r="Y185" s="99"/>
      <c r="Z185" s="99"/>
      <c r="AA185" s="99"/>
      <c r="AB185" s="99"/>
      <c r="AC185" s="99"/>
      <c r="AD185" s="99"/>
      <c r="AE185" s="99"/>
      <c r="AF185" s="99"/>
      <c r="AG185" s="99"/>
      <c r="AH185" s="99" t="str">
        <f t="shared" si="93"/>
        <v/>
      </c>
      <c r="AI185" s="99"/>
      <c r="AJ185" s="99"/>
      <c r="AK185" s="118">
        <f t="shared" si="94"/>
        <v>4.5278143901400822</v>
      </c>
      <c r="AL185" s="118">
        <f t="shared" si="95"/>
        <v>0.69784076664041172</v>
      </c>
      <c r="AM185" s="118">
        <f t="shared" si="96"/>
        <v>0.68112037430776895</v>
      </c>
      <c r="AN185" s="118">
        <f t="shared" si="97"/>
        <v>0.66491089582175045</v>
      </c>
      <c r="AO185" s="118">
        <f t="shared" si="98"/>
        <v>1.414452735212515E-10</v>
      </c>
      <c r="AP185" s="118">
        <f t="shared" si="99"/>
        <v>3.4471877833412589E-15</v>
      </c>
      <c r="AQ185" s="118">
        <f t="shared" si="100"/>
        <v>8.7235142790556103E-12</v>
      </c>
      <c r="AR185" s="118">
        <f t="shared" si="101"/>
        <v>1.9206660580022364E-10</v>
      </c>
      <c r="AS185" s="118">
        <f t="shared" si="102"/>
        <v>0</v>
      </c>
      <c r="AT185" s="141">
        <f t="shared" si="103"/>
        <v>0</v>
      </c>
      <c r="AU185" s="141">
        <f t="shared" si="104"/>
        <v>0</v>
      </c>
      <c r="AV185" s="141"/>
      <c r="AW185" s="141"/>
      <c r="AX185" s="141"/>
      <c r="AY185" s="141"/>
      <c r="AZ185" s="141"/>
      <c r="BA185" s="141"/>
      <c r="BB185" s="141"/>
      <c r="BC185" s="141"/>
      <c r="BD185" s="141"/>
      <c r="BE185" s="141"/>
      <c r="BF185" s="141"/>
      <c r="BG185" s="141"/>
      <c r="BH185" s="141"/>
    </row>
    <row r="186" spans="4:60" x14ac:dyDescent="0.25">
      <c r="D186" s="62"/>
      <c r="E186" s="79"/>
      <c r="F186" s="79"/>
      <c r="G186" s="79"/>
      <c r="H186" s="79"/>
      <c r="I186" s="79"/>
      <c r="J186" s="79"/>
      <c r="K186" s="79"/>
      <c r="L186" s="79"/>
      <c r="M186" s="79"/>
      <c r="N186" s="79"/>
      <c r="O186" s="79"/>
      <c r="P186" s="79"/>
      <c r="V186" s="98"/>
      <c r="W186" s="99"/>
      <c r="X186" s="99"/>
      <c r="Y186" s="99"/>
      <c r="Z186" s="99"/>
      <c r="AA186" s="99"/>
      <c r="AB186" s="99"/>
      <c r="AC186" s="99"/>
      <c r="AD186" s="99"/>
      <c r="AE186" s="99"/>
      <c r="AF186" s="99"/>
      <c r="AG186" s="99"/>
      <c r="AH186" s="99" t="str">
        <f t="shared" si="93"/>
        <v/>
      </c>
      <c r="AI186" s="99"/>
      <c r="AJ186" s="99"/>
      <c r="AK186" s="118">
        <f t="shared" si="94"/>
        <v>4.5243627347051216</v>
      </c>
      <c r="AL186" s="118">
        <f t="shared" si="95"/>
        <v>0.69014996538537987</v>
      </c>
      <c r="AM186" s="118">
        <f t="shared" si="96"/>
        <v>0.67527275262855435</v>
      </c>
      <c r="AN186" s="118">
        <f t="shared" si="97"/>
        <v>0.65921939843189159</v>
      </c>
      <c r="AO186" s="118">
        <f t="shared" si="98"/>
        <v>1.3914846736567758E-9</v>
      </c>
      <c r="AP186" s="118">
        <f t="shared" si="99"/>
        <v>4.8315048590782596E-11</v>
      </c>
      <c r="AQ186" s="118">
        <f t="shared" si="100"/>
        <v>2.6523741953886226E-11</v>
      </c>
      <c r="AR186" s="118">
        <f t="shared" si="101"/>
        <v>1.1095531723407019E-9</v>
      </c>
      <c r="AS186" s="118">
        <f t="shared" si="102"/>
        <v>5.008368858539747E-11</v>
      </c>
      <c r="AT186" s="141">
        <f t="shared" si="103"/>
        <v>0</v>
      </c>
      <c r="AU186" s="141">
        <f t="shared" si="104"/>
        <v>0</v>
      </c>
      <c r="AV186" s="141"/>
      <c r="AW186" s="141"/>
      <c r="AX186" s="141"/>
      <c r="AY186" s="141"/>
      <c r="AZ186" s="141"/>
      <c r="BA186" s="141"/>
      <c r="BB186" s="141"/>
      <c r="BC186" s="141"/>
      <c r="BD186" s="141"/>
      <c r="BE186" s="141"/>
      <c r="BF186" s="141"/>
      <c r="BG186" s="141"/>
      <c r="BH186" s="141"/>
    </row>
    <row r="187" spans="4:60" x14ac:dyDescent="0.25">
      <c r="D187" s="62"/>
      <c r="E187" s="79"/>
      <c r="F187" s="79"/>
      <c r="G187" s="79"/>
      <c r="H187" s="79"/>
      <c r="I187" s="79"/>
      <c r="J187" s="79"/>
      <c r="K187" s="79"/>
      <c r="L187" s="79"/>
      <c r="M187" s="79"/>
      <c r="N187" s="79"/>
      <c r="O187" s="79"/>
      <c r="P187" s="79"/>
      <c r="V187" s="98"/>
      <c r="W187" s="99"/>
      <c r="X187" s="99"/>
      <c r="Y187" s="99"/>
      <c r="Z187" s="99"/>
      <c r="AA187" s="99"/>
      <c r="AB187" s="99"/>
      <c r="AC187" s="99"/>
      <c r="AD187" s="99"/>
      <c r="AE187" s="99"/>
      <c r="AF187" s="99"/>
      <c r="AG187" s="99"/>
      <c r="AH187" s="99"/>
      <c r="AI187" s="99"/>
      <c r="AJ187" s="99"/>
      <c r="AK187" s="118"/>
      <c r="AL187" s="118"/>
      <c r="AM187" s="118"/>
      <c r="AN187" s="118"/>
      <c r="AO187" s="118"/>
      <c r="AP187" s="118"/>
      <c r="AQ187" s="118"/>
      <c r="AR187" s="118"/>
      <c r="AS187" s="118"/>
      <c r="AT187" s="141"/>
      <c r="AU187" s="141"/>
      <c r="AV187" s="141"/>
      <c r="AW187" s="141"/>
      <c r="AX187" s="141"/>
      <c r="AY187" s="141"/>
      <c r="AZ187" s="141"/>
      <c r="BA187" s="141"/>
      <c r="BB187" s="141"/>
      <c r="BC187" s="141"/>
      <c r="BD187" s="141"/>
      <c r="BE187" s="141"/>
      <c r="BF187" s="141"/>
      <c r="BG187" s="141"/>
      <c r="BH187" s="141"/>
    </row>
    <row r="188" spans="4:60" x14ac:dyDescent="0.25">
      <c r="D188" s="62"/>
      <c r="E188" s="79"/>
      <c r="F188" s="79"/>
      <c r="G188" s="79"/>
      <c r="H188" s="79"/>
      <c r="I188" s="79"/>
      <c r="J188" s="79"/>
      <c r="K188" s="79"/>
      <c r="L188" s="79"/>
      <c r="M188" s="79"/>
      <c r="N188" s="79"/>
      <c r="O188" s="79"/>
      <c r="P188" s="79"/>
      <c r="V188" s="98"/>
      <c r="W188" s="99"/>
      <c r="X188" s="99"/>
      <c r="Y188" s="99"/>
      <c r="Z188" s="99"/>
      <c r="AA188" s="99"/>
      <c r="AB188" s="99"/>
      <c r="AC188" s="99"/>
      <c r="AD188" s="99"/>
      <c r="AE188" s="99"/>
      <c r="AF188" s="99"/>
      <c r="AG188" s="99"/>
      <c r="AH188" s="99"/>
      <c r="AI188" s="99"/>
      <c r="AJ188" s="99"/>
      <c r="AK188" s="118"/>
      <c r="AL188" s="118"/>
      <c r="AM188" s="118"/>
      <c r="AN188" s="118"/>
      <c r="AO188" s="118"/>
      <c r="AP188" s="118"/>
      <c r="AQ188" s="118"/>
      <c r="AR188" s="118"/>
      <c r="AS188" s="118"/>
      <c r="AT188" s="141"/>
      <c r="AU188" s="141"/>
      <c r="AV188" s="141"/>
      <c r="AW188" s="141"/>
      <c r="AX188" s="141"/>
      <c r="AY188" s="141"/>
      <c r="AZ188" s="141"/>
      <c r="BA188" s="141"/>
      <c r="BB188" s="141"/>
      <c r="BC188" s="141"/>
      <c r="BD188" s="141"/>
      <c r="BE188" s="141"/>
      <c r="BF188" s="141"/>
      <c r="BG188" s="141"/>
      <c r="BH188" s="141"/>
    </row>
    <row r="189" spans="4:60" x14ac:dyDescent="0.25">
      <c r="D189" s="62"/>
      <c r="E189" s="79"/>
      <c r="F189" s="79"/>
      <c r="G189" s="79"/>
      <c r="H189" s="79"/>
      <c r="I189" s="79"/>
      <c r="J189" s="79"/>
      <c r="K189" s="79"/>
      <c r="L189" s="79"/>
      <c r="M189" s="79"/>
      <c r="N189" s="79"/>
      <c r="O189" s="79"/>
      <c r="P189" s="79"/>
      <c r="V189" s="98"/>
      <c r="W189" s="99"/>
      <c r="X189" s="99"/>
      <c r="Y189" s="99"/>
      <c r="Z189" s="99"/>
      <c r="AA189" s="99"/>
      <c r="AB189" s="99"/>
      <c r="AC189" s="99"/>
      <c r="AD189" s="99"/>
      <c r="AE189" s="99"/>
      <c r="AF189" s="99"/>
      <c r="AG189" s="99"/>
      <c r="AH189" s="99"/>
      <c r="AI189" s="99"/>
      <c r="AJ189" s="99"/>
      <c r="AK189" s="118"/>
      <c r="AL189" s="118"/>
      <c r="AM189" s="118"/>
      <c r="AN189" s="118"/>
      <c r="AO189" s="118"/>
      <c r="AP189" s="118"/>
      <c r="AQ189" s="118"/>
      <c r="AR189" s="118"/>
      <c r="AS189" s="118"/>
      <c r="AT189" s="141"/>
      <c r="AU189" s="141"/>
      <c r="AV189" s="141"/>
      <c r="AW189" s="141"/>
      <c r="AX189" s="141"/>
      <c r="AY189" s="141"/>
      <c r="AZ189" s="141"/>
      <c r="BA189" s="141"/>
      <c r="BB189" s="141"/>
      <c r="BC189" s="141"/>
      <c r="BD189" s="141"/>
      <c r="BE189" s="141"/>
      <c r="BF189" s="141"/>
      <c r="BG189" s="141"/>
      <c r="BH189" s="141"/>
    </row>
    <row r="190" spans="4:60" x14ac:dyDescent="0.25">
      <c r="D190" s="62"/>
      <c r="E190" s="79"/>
      <c r="F190" s="79"/>
      <c r="G190" s="79"/>
      <c r="H190" s="79"/>
      <c r="I190" s="79"/>
      <c r="J190" s="79"/>
      <c r="K190" s="79"/>
      <c r="L190" s="79"/>
      <c r="M190" s="79"/>
      <c r="N190" s="79"/>
      <c r="O190" s="79"/>
      <c r="P190" s="79"/>
      <c r="V190" s="98"/>
      <c r="W190" s="99"/>
      <c r="X190" s="99"/>
      <c r="Y190" s="99"/>
      <c r="Z190" s="99"/>
      <c r="AA190" s="99"/>
      <c r="AB190" s="99"/>
      <c r="AC190" s="99"/>
      <c r="AD190" s="99"/>
      <c r="AE190" s="99"/>
      <c r="AF190" s="99"/>
      <c r="AG190" s="99"/>
      <c r="AH190" s="99"/>
      <c r="AI190" s="99"/>
      <c r="AJ190" s="99"/>
      <c r="AK190" s="118"/>
      <c r="AL190" s="118"/>
      <c r="AM190" s="118"/>
      <c r="AN190" s="118"/>
      <c r="AO190" s="118"/>
      <c r="AP190" s="118"/>
      <c r="AQ190" s="118"/>
      <c r="AR190" s="118"/>
      <c r="AS190" s="118"/>
      <c r="AT190" s="141"/>
      <c r="AU190" s="141"/>
      <c r="AV190" s="141"/>
      <c r="AW190" s="141"/>
      <c r="AX190" s="141"/>
      <c r="AY190" s="141"/>
      <c r="AZ190" s="141"/>
      <c r="BA190" s="141"/>
      <c r="BB190" s="141"/>
      <c r="BC190" s="141"/>
      <c r="BD190" s="141"/>
      <c r="BE190" s="141"/>
      <c r="BF190" s="141"/>
      <c r="BG190" s="141"/>
      <c r="BH190" s="141"/>
    </row>
    <row r="191" spans="4:60" x14ac:dyDescent="0.25">
      <c r="D191" s="62"/>
      <c r="E191" s="79"/>
      <c r="F191" s="79"/>
      <c r="G191" s="79"/>
      <c r="H191" s="79"/>
      <c r="I191" s="79"/>
      <c r="J191" s="79"/>
      <c r="K191" s="79"/>
      <c r="L191" s="79"/>
      <c r="M191" s="79"/>
      <c r="N191" s="79"/>
      <c r="O191" s="79"/>
      <c r="P191" s="79"/>
      <c r="V191" s="98"/>
      <c r="W191" s="99"/>
      <c r="X191" s="99"/>
      <c r="Y191" s="99"/>
      <c r="Z191" s="99"/>
      <c r="AA191" s="99"/>
      <c r="AB191" s="99"/>
      <c r="AC191" s="99"/>
      <c r="AD191" s="99"/>
      <c r="AE191" s="99"/>
      <c r="AF191" s="99"/>
      <c r="AG191" s="99"/>
      <c r="AH191" s="99"/>
      <c r="AI191" s="99"/>
      <c r="AJ191" s="99"/>
      <c r="AK191" s="118"/>
      <c r="AL191" s="118"/>
      <c r="AM191" s="118"/>
      <c r="AN191" s="118"/>
      <c r="AO191" s="118"/>
      <c r="AP191" s="118"/>
      <c r="AQ191" s="118"/>
      <c r="AR191" s="118"/>
      <c r="AS191" s="118"/>
      <c r="AT191" s="141"/>
      <c r="AU191" s="141"/>
      <c r="AV191" s="141"/>
      <c r="AW191" s="141"/>
      <c r="AX191" s="141"/>
      <c r="AY191" s="141"/>
      <c r="AZ191" s="141"/>
      <c r="BA191" s="141"/>
      <c r="BB191" s="141"/>
      <c r="BC191" s="141"/>
      <c r="BD191" s="141"/>
      <c r="BE191" s="141"/>
      <c r="BF191" s="141"/>
      <c r="BG191" s="141"/>
      <c r="BH191" s="141"/>
    </row>
    <row r="192" spans="4:60" x14ac:dyDescent="0.25">
      <c r="D192" s="62"/>
      <c r="E192" s="79"/>
      <c r="F192" s="79"/>
      <c r="G192" s="79"/>
      <c r="H192" s="79"/>
      <c r="I192" s="79"/>
      <c r="J192" s="79"/>
      <c r="K192" s="79"/>
      <c r="L192" s="79"/>
      <c r="M192" s="79"/>
      <c r="N192" s="79"/>
      <c r="O192" s="79"/>
      <c r="P192" s="79"/>
      <c r="V192" s="98"/>
      <c r="W192" s="99"/>
      <c r="X192" s="99"/>
      <c r="Y192" s="99"/>
      <c r="Z192" s="99"/>
      <c r="AA192" s="99"/>
      <c r="AB192" s="99"/>
      <c r="AC192" s="99"/>
      <c r="AD192" s="99"/>
      <c r="AE192" s="99"/>
      <c r="AF192" s="99"/>
      <c r="AG192" s="99"/>
      <c r="AH192" s="99"/>
      <c r="AI192" s="99"/>
      <c r="AJ192" s="99"/>
      <c r="AK192" s="118"/>
      <c r="AL192" s="118"/>
      <c r="AM192" s="118"/>
      <c r="AN192" s="118"/>
      <c r="AO192" s="118"/>
      <c r="AP192" s="118"/>
      <c r="AQ192" s="118"/>
      <c r="AR192" s="118"/>
      <c r="AS192" s="118"/>
      <c r="AT192" s="141"/>
      <c r="AU192" s="141"/>
      <c r="AV192" s="141"/>
      <c r="AW192" s="141"/>
      <c r="AX192" s="141"/>
      <c r="AY192" s="141"/>
      <c r="AZ192" s="141"/>
      <c r="BA192" s="141"/>
      <c r="BB192" s="141"/>
      <c r="BC192" s="141"/>
      <c r="BD192" s="141"/>
      <c r="BE192" s="141"/>
      <c r="BF192" s="141"/>
      <c r="BG192" s="141"/>
      <c r="BH192" s="141"/>
    </row>
    <row r="193" spans="4:60" x14ac:dyDescent="0.25">
      <c r="D193" s="62"/>
      <c r="E193" s="79"/>
      <c r="F193" s="79"/>
      <c r="G193" s="79"/>
      <c r="H193" s="79"/>
      <c r="I193" s="79"/>
      <c r="J193" s="79"/>
      <c r="K193" s="79"/>
      <c r="L193" s="79"/>
      <c r="M193" s="79"/>
      <c r="N193" s="79"/>
      <c r="O193" s="79"/>
      <c r="P193" s="79"/>
      <c r="V193" s="98"/>
      <c r="W193" s="99"/>
      <c r="X193" s="99"/>
      <c r="Y193" s="99"/>
      <c r="Z193" s="99"/>
      <c r="AA193" s="99"/>
      <c r="AB193" s="99"/>
      <c r="AC193" s="99"/>
      <c r="AD193" s="99"/>
      <c r="AE193" s="99"/>
      <c r="AF193" s="99"/>
      <c r="AG193" s="99"/>
      <c r="AH193" s="99"/>
      <c r="AI193" s="99"/>
      <c r="AJ193" s="99"/>
      <c r="AK193" s="118"/>
      <c r="AL193" s="118"/>
      <c r="AM193" s="118"/>
      <c r="AN193" s="118"/>
      <c r="AO193" s="118"/>
      <c r="AP193" s="118"/>
      <c r="AQ193" s="118"/>
      <c r="AR193" s="118"/>
      <c r="AS193" s="118"/>
      <c r="AT193" s="141"/>
      <c r="AU193" s="141"/>
      <c r="AV193" s="141"/>
      <c r="AW193" s="141"/>
      <c r="AX193" s="141"/>
      <c r="AY193" s="141"/>
      <c r="AZ193" s="141"/>
      <c r="BA193" s="141"/>
      <c r="BB193" s="141"/>
      <c r="BC193" s="141"/>
      <c r="BD193" s="141"/>
      <c r="BE193" s="141"/>
      <c r="BF193" s="141"/>
      <c r="BG193" s="141"/>
      <c r="BH193" s="141"/>
    </row>
    <row r="194" spans="4:60" x14ac:dyDescent="0.25">
      <c r="D194" s="62"/>
      <c r="E194" s="79"/>
      <c r="F194" s="79"/>
      <c r="G194" s="79"/>
      <c r="H194" s="79"/>
      <c r="I194" s="79"/>
      <c r="J194" s="79"/>
      <c r="K194" s="79"/>
      <c r="L194" s="79"/>
      <c r="M194" s="79"/>
      <c r="N194" s="79"/>
      <c r="O194" s="79"/>
      <c r="P194" s="79"/>
      <c r="V194" s="98"/>
      <c r="W194" s="99"/>
      <c r="X194" s="99"/>
      <c r="Y194" s="99"/>
      <c r="Z194" s="99"/>
      <c r="AA194" s="99"/>
      <c r="AB194" s="99"/>
      <c r="AC194" s="99"/>
      <c r="AD194" s="99"/>
      <c r="AE194" s="99"/>
      <c r="AF194" s="99"/>
      <c r="AG194" s="99"/>
      <c r="AH194" s="99"/>
      <c r="AI194" s="99"/>
      <c r="AJ194" s="99"/>
      <c r="AK194" s="118"/>
      <c r="AL194" s="118"/>
      <c r="AM194" s="118"/>
      <c r="AN194" s="118"/>
      <c r="AO194" s="118"/>
      <c r="AP194" s="118"/>
      <c r="AQ194" s="118"/>
      <c r="AR194" s="118"/>
      <c r="AS194" s="118"/>
      <c r="AT194" s="141"/>
      <c r="AU194" s="141"/>
      <c r="AV194" s="141"/>
      <c r="AW194" s="141"/>
      <c r="AX194" s="141"/>
      <c r="AY194" s="141"/>
      <c r="AZ194" s="141"/>
      <c r="BA194" s="141"/>
      <c r="BB194" s="141"/>
      <c r="BC194" s="141"/>
      <c r="BD194" s="141"/>
      <c r="BE194" s="141"/>
      <c r="BF194" s="141"/>
      <c r="BG194" s="141"/>
      <c r="BH194" s="141"/>
    </row>
    <row r="195" spans="4:60" x14ac:dyDescent="0.25">
      <c r="D195" s="62"/>
      <c r="E195" s="79"/>
      <c r="F195" s="79"/>
      <c r="G195" s="79"/>
      <c r="H195" s="79"/>
      <c r="I195" s="79"/>
      <c r="J195" s="79"/>
      <c r="K195" s="79"/>
      <c r="L195" s="79"/>
      <c r="M195" s="79"/>
      <c r="N195" s="79"/>
      <c r="O195" s="79"/>
      <c r="P195" s="79"/>
      <c r="V195" s="98"/>
      <c r="W195" s="99"/>
      <c r="X195" s="99"/>
      <c r="Y195" s="99"/>
      <c r="Z195" s="99"/>
      <c r="AA195" s="99"/>
      <c r="AB195" s="99"/>
      <c r="AC195" s="99"/>
      <c r="AD195" s="99"/>
      <c r="AE195" s="99"/>
      <c r="AF195" s="99"/>
      <c r="AG195" s="99"/>
      <c r="AH195" s="99"/>
      <c r="AI195" s="99"/>
      <c r="AJ195" s="99"/>
      <c r="AK195" s="118"/>
      <c r="AL195" s="118"/>
      <c r="AM195" s="118"/>
      <c r="AN195" s="118"/>
      <c r="AO195" s="118"/>
      <c r="AP195" s="118"/>
      <c r="AQ195" s="118"/>
      <c r="AR195" s="118"/>
      <c r="AS195" s="118"/>
      <c r="AT195" s="141"/>
      <c r="AU195" s="141"/>
      <c r="AV195" s="141"/>
      <c r="AW195" s="141"/>
      <c r="AX195" s="141"/>
      <c r="AY195" s="141"/>
      <c r="AZ195" s="141"/>
      <c r="BA195" s="141"/>
      <c r="BB195" s="141"/>
      <c r="BC195" s="141"/>
      <c r="BD195" s="141"/>
      <c r="BE195" s="141"/>
      <c r="BF195" s="141"/>
      <c r="BG195" s="141"/>
      <c r="BH195" s="141"/>
    </row>
    <row r="196" spans="4:60" x14ac:dyDescent="0.25">
      <c r="D196" s="62"/>
      <c r="E196" s="2"/>
      <c r="F196" s="2"/>
      <c r="G196" s="2"/>
      <c r="H196" s="2"/>
      <c r="I196" s="2"/>
      <c r="J196" s="2"/>
      <c r="K196" s="2"/>
      <c r="L196" s="2"/>
      <c r="M196" s="2"/>
      <c r="N196" s="2"/>
      <c r="O196" s="2"/>
      <c r="P196" s="2"/>
      <c r="V196" s="98"/>
      <c r="W196" s="99"/>
      <c r="X196" s="99"/>
      <c r="Y196" s="99"/>
      <c r="Z196" s="99"/>
      <c r="AA196" s="99"/>
      <c r="AB196" s="99"/>
      <c r="AC196" s="99"/>
      <c r="AD196" s="99"/>
      <c r="AE196" s="99"/>
      <c r="AF196" s="99"/>
      <c r="AG196" s="99"/>
      <c r="AH196" s="99"/>
      <c r="AI196" s="99"/>
      <c r="AJ196" s="99"/>
      <c r="AK196" s="118"/>
      <c r="AL196" s="118"/>
      <c r="AM196" s="118"/>
      <c r="AN196" s="118"/>
      <c r="AO196" s="118"/>
      <c r="AP196" s="118"/>
      <c r="AQ196" s="118"/>
      <c r="AR196" s="118"/>
      <c r="AS196" s="118"/>
      <c r="AT196" s="141"/>
      <c r="AU196" s="141"/>
      <c r="AV196" s="141"/>
      <c r="AW196" s="141"/>
      <c r="AX196" s="141"/>
      <c r="AY196" s="141"/>
      <c r="AZ196" s="141"/>
      <c r="BA196" s="141"/>
      <c r="BB196" s="141"/>
      <c r="BC196" s="141"/>
      <c r="BD196" s="141"/>
      <c r="BE196" s="141"/>
      <c r="BF196" s="141"/>
      <c r="BG196" s="141"/>
      <c r="BH196" s="141"/>
    </row>
    <row r="197" spans="4:60" x14ac:dyDescent="0.25">
      <c r="D197" s="2"/>
      <c r="E197" s="2"/>
      <c r="F197" s="2"/>
      <c r="G197" s="2"/>
      <c r="H197" s="2"/>
      <c r="I197" s="2"/>
      <c r="J197" s="2"/>
      <c r="K197" s="2"/>
      <c r="L197" s="2"/>
      <c r="M197" s="2"/>
      <c r="N197" s="2"/>
      <c r="O197" s="2"/>
      <c r="P197" s="2"/>
      <c r="V197" s="98"/>
      <c r="W197" s="99"/>
      <c r="X197" s="99"/>
      <c r="Y197" s="99"/>
      <c r="Z197" s="99"/>
      <c r="AA197" s="99"/>
      <c r="AB197" s="99"/>
      <c r="AC197" s="99"/>
      <c r="AD197" s="99"/>
      <c r="AE197" s="99"/>
      <c r="AF197" s="99"/>
      <c r="AG197" s="99"/>
      <c r="AH197" s="99"/>
      <c r="AI197" s="99"/>
      <c r="AJ197" s="99"/>
      <c r="AK197" s="118"/>
      <c r="AL197" s="118"/>
      <c r="AM197" s="118"/>
      <c r="AN197" s="118"/>
      <c r="AO197" s="118"/>
      <c r="AP197" s="118"/>
      <c r="AQ197" s="118"/>
      <c r="AR197" s="118"/>
      <c r="AS197" s="118"/>
      <c r="AT197" s="141"/>
      <c r="AU197" s="141"/>
      <c r="AV197" s="141"/>
      <c r="AW197" s="141"/>
      <c r="AX197" s="141"/>
      <c r="AY197" s="141"/>
      <c r="AZ197" s="141"/>
      <c r="BA197" s="141"/>
      <c r="BB197" s="141"/>
      <c r="BC197" s="141"/>
      <c r="BD197" s="141"/>
      <c r="BE197" s="141"/>
      <c r="BF197" s="141"/>
      <c r="BG197" s="141"/>
      <c r="BH197" s="141"/>
    </row>
    <row r="198" spans="4:60" x14ac:dyDescent="0.25">
      <c r="D198" s="2"/>
      <c r="E198" s="2"/>
      <c r="F198" s="2"/>
      <c r="G198" s="2"/>
      <c r="H198" s="2"/>
      <c r="I198" s="2"/>
      <c r="J198" s="2"/>
      <c r="K198" s="2"/>
      <c r="L198" s="2"/>
      <c r="M198" s="2"/>
      <c r="N198" s="2"/>
      <c r="O198" s="2"/>
      <c r="P198" s="2"/>
      <c r="V198" s="98"/>
      <c r="W198" s="99"/>
      <c r="X198" s="99"/>
      <c r="Y198" s="99"/>
      <c r="Z198" s="99"/>
      <c r="AA198" s="99"/>
      <c r="AB198" s="99"/>
      <c r="AC198" s="99"/>
      <c r="AD198" s="99"/>
      <c r="AE198" s="99"/>
      <c r="AF198" s="99"/>
      <c r="AG198" s="99"/>
      <c r="AH198" s="99"/>
      <c r="AI198" s="99"/>
      <c r="AJ198" s="99"/>
      <c r="AK198" s="118"/>
      <c r="AL198" s="118"/>
      <c r="AM198" s="118"/>
      <c r="AN198" s="118"/>
      <c r="AO198" s="118"/>
      <c r="AP198" s="118"/>
      <c r="AQ198" s="118"/>
      <c r="AR198" s="118"/>
      <c r="AS198" s="118"/>
      <c r="AT198" s="141"/>
      <c r="AU198" s="141"/>
      <c r="AV198" s="141"/>
      <c r="AW198" s="141"/>
      <c r="AX198" s="141"/>
      <c r="AY198" s="141"/>
      <c r="AZ198" s="141"/>
      <c r="BA198" s="141"/>
      <c r="BB198" s="141"/>
      <c r="BC198" s="141"/>
      <c r="BD198" s="141"/>
      <c r="BE198" s="141"/>
      <c r="BF198" s="141"/>
      <c r="BG198" s="141"/>
      <c r="BH198" s="141"/>
    </row>
    <row r="199" spans="4:60" x14ac:dyDescent="0.25">
      <c r="D199" s="2"/>
      <c r="E199" s="2"/>
      <c r="F199" s="2"/>
      <c r="G199" s="2"/>
      <c r="H199" s="2"/>
      <c r="I199" s="2"/>
      <c r="J199" s="2"/>
      <c r="K199" s="2"/>
      <c r="L199" s="2"/>
      <c r="M199" s="2"/>
      <c r="N199" s="2"/>
      <c r="O199" s="2"/>
      <c r="P199" s="2"/>
      <c r="V199" s="98"/>
      <c r="W199" s="99"/>
      <c r="X199" s="99"/>
      <c r="Y199" s="99"/>
      <c r="Z199" s="99"/>
      <c r="AA199" s="99"/>
      <c r="AB199" s="99"/>
      <c r="AC199" s="99"/>
      <c r="AD199" s="99"/>
      <c r="AE199" s="99"/>
      <c r="AF199" s="99"/>
      <c r="AG199" s="99"/>
      <c r="AH199" s="128">
        <f>SUM(AK199:BH199)</f>
        <v>308.53943951906462</v>
      </c>
      <c r="AI199" s="128"/>
      <c r="AJ199" s="128"/>
      <c r="AK199" s="128">
        <f>SUM(AK175:AK198)</f>
        <v>109.98258642897964</v>
      </c>
      <c r="AL199" s="128">
        <f t="shared" ref="AL199:AU199" si="105">SUM(AL175:AL198)</f>
        <v>89.212310014612598</v>
      </c>
      <c r="AM199" s="128">
        <f t="shared" si="105"/>
        <v>101.09409096325275</v>
      </c>
      <c r="AN199" s="128">
        <f t="shared" si="105"/>
        <v>7.2504521075133495</v>
      </c>
      <c r="AO199" s="128">
        <f t="shared" si="105"/>
        <v>1.0000000022248334</v>
      </c>
      <c r="AP199" s="128">
        <f t="shared" si="105"/>
        <v>2.2251617536728137E-10</v>
      </c>
      <c r="AQ199" s="128">
        <f t="shared" si="105"/>
        <v>9.0716572878484768E-10</v>
      </c>
      <c r="AR199" s="128">
        <f t="shared" si="105"/>
        <v>1.3016197781409256E-9</v>
      </c>
      <c r="AS199" s="128">
        <f t="shared" si="105"/>
        <v>5.008368858539747E-11</v>
      </c>
      <c r="AT199" s="142">
        <f t="shared" si="105"/>
        <v>0</v>
      </c>
      <c r="AU199" s="142">
        <f t="shared" si="105"/>
        <v>0</v>
      </c>
      <c r="AV199" s="42"/>
      <c r="AW199" s="42"/>
      <c r="AX199" s="42"/>
      <c r="AY199" s="42"/>
      <c r="AZ199" s="42"/>
      <c r="BA199" s="42"/>
      <c r="BB199" s="42"/>
      <c r="BC199" s="42"/>
      <c r="BD199" s="42"/>
      <c r="BE199" s="42"/>
      <c r="BF199" s="42"/>
      <c r="BG199" s="42"/>
      <c r="BH199" s="42"/>
    </row>
    <row r="200" spans="4:60" x14ac:dyDescent="0.25">
      <c r="D200" s="2"/>
      <c r="E200" s="2"/>
      <c r="F200" s="2"/>
      <c r="G200" s="2"/>
      <c r="H200" s="2"/>
      <c r="I200" s="2"/>
      <c r="J200" s="2"/>
      <c r="K200" s="2"/>
      <c r="L200" s="2"/>
      <c r="M200" s="2"/>
      <c r="N200" s="2"/>
      <c r="O200" s="2"/>
      <c r="P200" s="2"/>
      <c r="V200" s="98"/>
      <c r="W200" s="99"/>
      <c r="X200" s="99"/>
      <c r="Y200" s="99"/>
      <c r="Z200" s="99"/>
      <c r="AA200" s="99"/>
      <c r="AB200" s="99"/>
      <c r="AC200" s="99"/>
      <c r="AD200" s="99"/>
      <c r="AE200" s="99"/>
      <c r="AF200" s="99"/>
      <c r="AG200" s="99"/>
      <c r="AH200" s="99"/>
      <c r="AI200" s="99"/>
      <c r="AJ200" s="99"/>
      <c r="AK200" s="99"/>
      <c r="AL200" s="99"/>
      <c r="AM200" s="99"/>
      <c r="AN200" s="99"/>
      <c r="AO200" s="99"/>
      <c r="AP200" s="99"/>
      <c r="AQ200" s="99"/>
      <c r="AR200" s="99"/>
      <c r="AS200" s="99"/>
    </row>
    <row r="201" spans="4:60" x14ac:dyDescent="0.25">
      <c r="D201" s="2"/>
      <c r="E201" s="2"/>
      <c r="F201" s="2"/>
      <c r="G201" s="2"/>
      <c r="H201" s="2"/>
      <c r="I201" s="2"/>
      <c r="J201" s="2"/>
      <c r="K201" s="2"/>
      <c r="L201" s="2"/>
      <c r="M201" s="2"/>
      <c r="N201" s="2"/>
      <c r="O201" s="2"/>
      <c r="P201" s="2"/>
      <c r="V201" s="98"/>
      <c r="W201" s="99"/>
      <c r="X201" s="99"/>
      <c r="Y201" s="99"/>
      <c r="Z201" s="99"/>
      <c r="AA201" s="99"/>
      <c r="AB201" s="99"/>
      <c r="AC201" s="99"/>
      <c r="AD201" s="99"/>
      <c r="AE201" s="99"/>
      <c r="AF201" s="99"/>
      <c r="AG201" s="99"/>
      <c r="AH201" s="99"/>
      <c r="AI201" s="99"/>
      <c r="AJ201" s="99"/>
      <c r="AK201" s="99"/>
      <c r="AL201" s="99"/>
      <c r="AM201" s="99"/>
      <c r="AN201" s="99"/>
      <c r="AO201" s="99"/>
      <c r="AP201" s="99"/>
      <c r="AQ201" s="99"/>
      <c r="AR201" s="99"/>
      <c r="AS201" s="99"/>
    </row>
    <row r="202" spans="4:60" ht="15.75" x14ac:dyDescent="0.25">
      <c r="D202" s="2"/>
      <c r="E202" s="2"/>
      <c r="F202" s="2"/>
      <c r="G202" s="2"/>
      <c r="H202" s="2"/>
      <c r="I202" s="2"/>
      <c r="J202" s="2"/>
      <c r="K202" s="2"/>
      <c r="L202" s="2"/>
      <c r="M202" s="2"/>
      <c r="N202" s="2"/>
      <c r="O202" s="2"/>
      <c r="P202" s="2"/>
      <c r="V202" s="98"/>
      <c r="W202" s="99"/>
      <c r="X202" s="99"/>
      <c r="Y202" s="99"/>
      <c r="Z202" s="99"/>
      <c r="AA202" s="99"/>
      <c r="AB202" s="99"/>
      <c r="AC202" s="99"/>
      <c r="AD202" s="99"/>
      <c r="AE202" s="99"/>
      <c r="AF202" s="99"/>
      <c r="AG202" s="115"/>
      <c r="AH202" s="107">
        <f>SQRT(AH199/AH172)</f>
        <v>1.8219800921764184</v>
      </c>
      <c r="AI202" s="99"/>
      <c r="AJ202" s="99"/>
      <c r="AK202" s="119">
        <v>1</v>
      </c>
      <c r="AL202" s="99" t="str">
        <f>+AH175</f>
        <v>Coke</v>
      </c>
      <c r="AM202" s="100">
        <f>+Z90</f>
        <v>2.0957904291504326</v>
      </c>
      <c r="AN202" s="100">
        <f>+AA90</f>
        <v>5.4800211180625453</v>
      </c>
      <c r="AO202" s="99"/>
      <c r="AP202" s="99"/>
      <c r="AQ202" s="99"/>
      <c r="AR202" s="99"/>
      <c r="AS202" s="99"/>
    </row>
    <row r="203" spans="4:60" ht="15.75" x14ac:dyDescent="0.25">
      <c r="D203" s="2"/>
      <c r="E203" s="2"/>
      <c r="F203" s="2"/>
      <c r="G203" s="2"/>
      <c r="H203" s="2"/>
      <c r="I203" s="2"/>
      <c r="J203" s="2"/>
      <c r="K203" s="2"/>
      <c r="L203" s="2"/>
      <c r="M203" s="2"/>
      <c r="N203" s="2"/>
      <c r="O203" s="2"/>
      <c r="P203" s="2"/>
      <c r="V203" s="98"/>
      <c r="W203" s="99"/>
      <c r="X203" s="99"/>
      <c r="Y203" s="99"/>
      <c r="Z203" s="99"/>
      <c r="AA203" s="99"/>
      <c r="AB203" s="99"/>
      <c r="AC203" s="99"/>
      <c r="AD203" s="99"/>
      <c r="AE203" s="99"/>
      <c r="AF203" s="99"/>
      <c r="AG203" s="99"/>
      <c r="AH203" s="99"/>
      <c r="AI203" s="99"/>
      <c r="AJ203" s="99"/>
      <c r="AK203" s="119">
        <v>2</v>
      </c>
      <c r="AL203" s="99" t="str">
        <f t="shared" ref="AL203:AL213" si="106">+AH176</f>
        <v>Pepsi</v>
      </c>
      <c r="AM203" s="100">
        <f t="shared" ref="AM203:AN203" si="107">+Z91</f>
        <v>2.3852805175298037</v>
      </c>
      <c r="AN203" s="100">
        <f t="shared" si="107"/>
        <v>5.8840921658535406</v>
      </c>
      <c r="AO203" s="99"/>
      <c r="AP203" s="99"/>
      <c r="AQ203" s="99"/>
      <c r="AR203" s="99"/>
      <c r="AS203" s="99"/>
    </row>
    <row r="204" spans="4:60" ht="15.75" x14ac:dyDescent="0.25">
      <c r="D204" s="2"/>
      <c r="E204" s="2"/>
      <c r="F204" s="2"/>
      <c r="G204" s="2"/>
      <c r="H204" s="2"/>
      <c r="I204" s="2"/>
      <c r="J204" s="2"/>
      <c r="K204" s="2"/>
      <c r="L204" s="2"/>
      <c r="M204" s="2"/>
      <c r="N204" s="2"/>
      <c r="O204" s="2"/>
      <c r="P204" s="2"/>
      <c r="V204" s="98"/>
      <c r="W204" s="99"/>
      <c r="X204" s="99"/>
      <c r="Y204" s="99"/>
      <c r="Z204" s="99"/>
      <c r="AA204" s="99"/>
      <c r="AB204" s="99"/>
      <c r="AC204" s="99"/>
      <c r="AD204" s="99"/>
      <c r="AE204" s="99"/>
      <c r="AF204" s="99"/>
      <c r="AG204" s="99"/>
      <c r="AH204" s="99"/>
      <c r="AI204" s="99"/>
      <c r="AJ204" s="99"/>
      <c r="AK204" s="119">
        <v>3</v>
      </c>
      <c r="AL204" s="99" t="str">
        <f t="shared" si="106"/>
        <v>Sprite</v>
      </c>
      <c r="AM204" s="100">
        <f t="shared" ref="AM204:AN204" si="108">+Z92</f>
        <v>6.6807248896011648</v>
      </c>
      <c r="AN204" s="100">
        <f t="shared" si="108"/>
        <v>8</v>
      </c>
      <c r="AO204" s="99"/>
      <c r="AP204" s="99"/>
      <c r="AQ204" s="99"/>
      <c r="AR204" s="99"/>
      <c r="AS204" s="99"/>
    </row>
    <row r="205" spans="4:60" ht="15.75" x14ac:dyDescent="0.25">
      <c r="D205" s="2"/>
      <c r="E205" s="2"/>
      <c r="F205" s="2"/>
      <c r="G205" s="2"/>
      <c r="H205" s="2"/>
      <c r="I205" s="2"/>
      <c r="J205" s="2"/>
      <c r="K205" s="2"/>
      <c r="L205" s="2"/>
      <c r="M205" s="2"/>
      <c r="N205" s="2"/>
      <c r="O205" s="2"/>
      <c r="P205" s="2"/>
      <c r="V205" s="98"/>
      <c r="W205" s="99"/>
      <c r="X205" s="99"/>
      <c r="Y205" s="99"/>
      <c r="Z205" s="99"/>
      <c r="AA205" s="99"/>
      <c r="AB205" s="99"/>
      <c r="AC205" s="99"/>
      <c r="AD205" s="99"/>
      <c r="AE205" s="99"/>
      <c r="AF205" s="99"/>
      <c r="AG205" s="99"/>
      <c r="AH205" s="99"/>
      <c r="AI205" s="99"/>
      <c r="AJ205" s="99"/>
      <c r="AK205" s="119">
        <v>4</v>
      </c>
      <c r="AL205" s="99" t="str">
        <f t="shared" si="106"/>
        <v>Diet Coke</v>
      </c>
      <c r="AM205" s="100">
        <f t="shared" ref="AM205:AN205" si="109">+Z93</f>
        <v>5.6617677742375454</v>
      </c>
      <c r="AN205" s="100">
        <f t="shared" si="109"/>
        <v>4.2032092257902107</v>
      </c>
      <c r="AO205" s="99"/>
      <c r="AP205" s="99"/>
      <c r="AQ205" s="99"/>
      <c r="AR205" s="99"/>
      <c r="AS205" s="99"/>
    </row>
    <row r="206" spans="4:60" ht="15.75" x14ac:dyDescent="0.25">
      <c r="D206" s="2"/>
      <c r="E206" s="2"/>
      <c r="F206" s="2"/>
      <c r="G206" s="2"/>
      <c r="H206" s="2"/>
      <c r="I206" s="2"/>
      <c r="J206" s="2"/>
      <c r="K206" s="2"/>
      <c r="L206" s="2"/>
      <c r="M206" s="2"/>
      <c r="N206" s="2"/>
      <c r="O206" s="2"/>
      <c r="P206" s="2"/>
      <c r="V206" s="98"/>
      <c r="W206" s="99"/>
      <c r="X206" s="99"/>
      <c r="Y206" s="99"/>
      <c r="Z206" s="99"/>
      <c r="AA206" s="99"/>
      <c r="AB206" s="99"/>
      <c r="AC206" s="99"/>
      <c r="AD206" s="100"/>
      <c r="AE206" s="100"/>
      <c r="AF206" s="100"/>
      <c r="AG206" s="99"/>
      <c r="AH206" s="99"/>
      <c r="AI206" s="99"/>
      <c r="AJ206" s="99"/>
      <c r="AK206" s="119">
        <v>5</v>
      </c>
      <c r="AL206" s="99" t="str">
        <f t="shared" si="106"/>
        <v>Pepsi Max</v>
      </c>
      <c r="AM206" s="100">
        <f t="shared" ref="AM206:AN206" si="110">+Z94</f>
        <v>4.9061096735265215</v>
      </c>
      <c r="AN206" s="100">
        <f t="shared" si="110"/>
        <v>3.9066209400164351</v>
      </c>
      <c r="AO206" s="99"/>
      <c r="AP206" s="99"/>
      <c r="AQ206" s="99"/>
      <c r="AR206" s="99"/>
      <c r="AS206" s="99"/>
    </row>
    <row r="207" spans="4:60" ht="15.75" x14ac:dyDescent="0.25">
      <c r="D207" s="2"/>
      <c r="E207" s="2"/>
      <c r="F207" s="2"/>
      <c r="G207" s="2"/>
      <c r="H207" s="2"/>
      <c r="I207" s="2"/>
      <c r="J207" s="2"/>
      <c r="K207" s="2"/>
      <c r="L207" s="2"/>
      <c r="M207" s="2"/>
      <c r="N207" s="2"/>
      <c r="O207" s="2"/>
      <c r="P207" s="2"/>
      <c r="V207" s="98"/>
      <c r="W207" s="99"/>
      <c r="X207" s="99"/>
      <c r="Y207" s="99"/>
      <c r="Z207" s="99"/>
      <c r="AA207" s="99"/>
      <c r="AB207" s="99"/>
      <c r="AC207" s="99"/>
      <c r="AD207" s="100"/>
      <c r="AE207" s="100"/>
      <c r="AF207" s="100"/>
      <c r="AG207" s="99"/>
      <c r="AH207" s="99"/>
      <c r="AI207" s="99"/>
      <c r="AJ207" s="99"/>
      <c r="AK207" s="119">
        <v>6</v>
      </c>
      <c r="AL207" s="99" t="str">
        <f t="shared" si="106"/>
        <v>PM2</v>
      </c>
      <c r="AM207" s="100">
        <f t="shared" ref="AM207:AN207" si="111">+Z95</f>
        <v>4.8861090552681965</v>
      </c>
      <c r="AN207" s="100">
        <f t="shared" si="111"/>
        <v>3.9148039896014439</v>
      </c>
      <c r="AO207" s="99"/>
      <c r="AP207" s="99"/>
      <c r="AQ207" s="99"/>
      <c r="AR207" s="99"/>
      <c r="AS207" s="99"/>
    </row>
    <row r="208" spans="4:60" ht="15.75" x14ac:dyDescent="0.25">
      <c r="D208" s="2"/>
      <c r="E208" s="2"/>
      <c r="F208" s="2"/>
      <c r="G208" s="2"/>
      <c r="H208" s="2"/>
      <c r="I208" s="2"/>
      <c r="J208" s="2"/>
      <c r="K208" s="2"/>
      <c r="L208" s="2"/>
      <c r="M208" s="2"/>
      <c r="N208" s="2"/>
      <c r="O208" s="2"/>
      <c r="P208" s="2"/>
      <c r="V208" s="98"/>
      <c r="W208" s="99"/>
      <c r="X208" s="99"/>
      <c r="Y208" s="99"/>
      <c r="Z208" s="99"/>
      <c r="AA208" s="99"/>
      <c r="AB208" s="99"/>
      <c r="AC208" s="99"/>
      <c r="AD208" s="100"/>
      <c r="AE208" s="100"/>
      <c r="AF208" s="100"/>
      <c r="AG208" s="99"/>
      <c r="AH208" s="99"/>
      <c r="AI208" s="99"/>
      <c r="AJ208" s="99"/>
      <c r="AK208" s="119">
        <v>7</v>
      </c>
      <c r="AL208" s="99" t="str">
        <f t="shared" si="106"/>
        <v/>
      </c>
      <c r="AM208" s="100" t="str">
        <f t="shared" ref="AM208:AN208" si="112">+Z96</f>
        <v/>
      </c>
      <c r="AN208" s="100" t="str">
        <f t="shared" si="112"/>
        <v/>
      </c>
      <c r="AO208" s="99"/>
      <c r="AP208" s="99"/>
      <c r="AQ208" s="99"/>
      <c r="AR208" s="99"/>
      <c r="AS208" s="99"/>
    </row>
    <row r="209" spans="4:45" ht="15.75" x14ac:dyDescent="0.25">
      <c r="D209" s="2"/>
      <c r="E209" s="2"/>
      <c r="F209" s="2"/>
      <c r="G209" s="2"/>
      <c r="H209" s="2"/>
      <c r="I209" s="2"/>
      <c r="J209" s="2"/>
      <c r="K209" s="2"/>
      <c r="L209" s="2"/>
      <c r="M209" s="2"/>
      <c r="N209" s="2"/>
      <c r="O209" s="2"/>
      <c r="P209" s="2"/>
      <c r="V209" s="98"/>
      <c r="W209" s="99"/>
      <c r="X209" s="99"/>
      <c r="Y209" s="99"/>
      <c r="Z209" s="99"/>
      <c r="AA209" s="99"/>
      <c r="AB209" s="99"/>
      <c r="AC209" s="99"/>
      <c r="AD209" s="100"/>
      <c r="AE209" s="100"/>
      <c r="AF209" s="100"/>
      <c r="AG209" s="99"/>
      <c r="AH209" s="99"/>
      <c r="AI209" s="99"/>
      <c r="AJ209" s="99"/>
      <c r="AK209" s="119">
        <v>8</v>
      </c>
      <c r="AL209" s="99" t="str">
        <f t="shared" si="106"/>
        <v/>
      </c>
      <c r="AM209" s="100" t="str">
        <f t="shared" ref="AM209:AN209" si="113">+Z97</f>
        <v/>
      </c>
      <c r="AN209" s="100" t="str">
        <f t="shared" si="113"/>
        <v/>
      </c>
      <c r="AO209" s="99"/>
      <c r="AP209" s="99"/>
      <c r="AQ209" s="99"/>
      <c r="AR209" s="99"/>
      <c r="AS209" s="99"/>
    </row>
    <row r="210" spans="4:45" ht="15.75" x14ac:dyDescent="0.25">
      <c r="D210" s="2"/>
      <c r="E210" s="2"/>
      <c r="F210" s="2"/>
      <c r="G210" s="2"/>
      <c r="H210" s="2"/>
      <c r="I210" s="2"/>
      <c r="J210" s="2"/>
      <c r="K210" s="2"/>
      <c r="L210" s="2"/>
      <c r="M210" s="2"/>
      <c r="N210" s="2"/>
      <c r="O210" s="2"/>
      <c r="P210" s="2"/>
      <c r="V210" s="98"/>
      <c r="W210" s="99"/>
      <c r="X210" s="99"/>
      <c r="Y210" s="99"/>
      <c r="Z210" s="99"/>
      <c r="AA210" s="99"/>
      <c r="AB210" s="99"/>
      <c r="AC210" s="99"/>
      <c r="AD210" s="100"/>
      <c r="AE210" s="100"/>
      <c r="AF210" s="100"/>
      <c r="AG210" s="99"/>
      <c r="AH210" s="99"/>
      <c r="AI210" s="99"/>
      <c r="AJ210" s="99"/>
      <c r="AK210" s="119">
        <v>9</v>
      </c>
      <c r="AL210" s="99" t="str">
        <f t="shared" si="106"/>
        <v/>
      </c>
      <c r="AM210" s="100" t="str">
        <f t="shared" ref="AM210:AN210" si="114">+Z98</f>
        <v/>
      </c>
      <c r="AN210" s="100" t="str">
        <f t="shared" si="114"/>
        <v/>
      </c>
      <c r="AO210" s="99"/>
      <c r="AP210" s="99"/>
      <c r="AQ210" s="99"/>
      <c r="AR210" s="99"/>
      <c r="AS210" s="99"/>
    </row>
    <row r="211" spans="4:45" ht="15.75" x14ac:dyDescent="0.25">
      <c r="D211" s="2"/>
      <c r="E211" s="2"/>
      <c r="F211" s="2"/>
      <c r="G211" s="2"/>
      <c r="H211" s="2"/>
      <c r="I211" s="2"/>
      <c r="J211" s="2"/>
      <c r="K211" s="2"/>
      <c r="L211" s="2"/>
      <c r="M211" s="2"/>
      <c r="N211" s="2"/>
      <c r="O211" s="2"/>
      <c r="P211" s="2"/>
      <c r="V211" s="98"/>
      <c r="W211" s="99"/>
      <c r="X211" s="99"/>
      <c r="Y211" s="99"/>
      <c r="Z211" s="99"/>
      <c r="AA211" s="99"/>
      <c r="AB211" s="99"/>
      <c r="AC211" s="99"/>
      <c r="AD211" s="100"/>
      <c r="AE211" s="100"/>
      <c r="AF211" s="100"/>
      <c r="AG211" s="99"/>
      <c r="AH211" s="99"/>
      <c r="AI211" s="99"/>
      <c r="AJ211" s="99"/>
      <c r="AK211" s="119">
        <v>10</v>
      </c>
      <c r="AL211" s="99" t="str">
        <f t="shared" si="106"/>
        <v/>
      </c>
      <c r="AM211" s="100" t="str">
        <f t="shared" ref="AM211:AN211" si="115">+Z99</f>
        <v/>
      </c>
      <c r="AN211" s="100" t="str">
        <f t="shared" si="115"/>
        <v/>
      </c>
      <c r="AO211" s="99"/>
      <c r="AP211" s="99"/>
      <c r="AQ211" s="99"/>
      <c r="AR211" s="99"/>
      <c r="AS211" s="99"/>
    </row>
    <row r="212" spans="4:45" ht="15.75" x14ac:dyDescent="0.25">
      <c r="D212" s="80"/>
      <c r="E212" s="2"/>
      <c r="F212" s="2"/>
      <c r="G212" s="2"/>
      <c r="H212" s="2"/>
      <c r="I212" s="2"/>
      <c r="J212" s="2"/>
      <c r="K212" s="2"/>
      <c r="L212" s="2"/>
      <c r="M212" s="2"/>
      <c r="N212" s="2"/>
      <c r="O212" s="2"/>
      <c r="P212" s="2"/>
      <c r="V212" s="98"/>
      <c r="W212" s="99"/>
      <c r="X212" s="99"/>
      <c r="Y212" s="99"/>
      <c r="Z212" s="99"/>
      <c r="AA212" s="99"/>
      <c r="AB212" s="99"/>
      <c r="AC212" s="99"/>
      <c r="AD212" s="99"/>
      <c r="AE212" s="99"/>
      <c r="AF212" s="99"/>
      <c r="AG212" s="99"/>
      <c r="AH212" s="99"/>
      <c r="AI212" s="99"/>
      <c r="AJ212" s="99"/>
      <c r="AK212" s="119">
        <v>11</v>
      </c>
      <c r="AL212" s="99" t="str">
        <f t="shared" si="106"/>
        <v/>
      </c>
      <c r="AM212" s="100" t="str">
        <f t="shared" ref="AM212:AN212" si="116">+Z100</f>
        <v/>
      </c>
      <c r="AN212" s="100" t="str">
        <f t="shared" si="116"/>
        <v/>
      </c>
      <c r="AO212" s="99"/>
      <c r="AP212" s="99"/>
      <c r="AQ212" s="99"/>
      <c r="AR212" s="99"/>
      <c r="AS212" s="99"/>
    </row>
    <row r="213" spans="4:45" ht="15.75" x14ac:dyDescent="0.25">
      <c r="D213" s="77"/>
      <c r="E213" s="81"/>
      <c r="F213" s="81"/>
      <c r="G213" s="81"/>
      <c r="H213" s="81"/>
      <c r="I213" s="81"/>
      <c r="J213" s="81"/>
      <c r="K213" s="81"/>
      <c r="L213" s="81"/>
      <c r="M213" s="81"/>
      <c r="N213" s="81"/>
      <c r="O213" s="81"/>
      <c r="P213" s="81"/>
      <c r="V213" s="98"/>
      <c r="W213" s="99"/>
      <c r="X213" s="99"/>
      <c r="Y213" s="99"/>
      <c r="Z213" s="99"/>
      <c r="AA213" s="99"/>
      <c r="AB213" s="99"/>
      <c r="AC213" s="99"/>
      <c r="AD213" s="99"/>
      <c r="AE213" s="99"/>
      <c r="AF213" s="99"/>
      <c r="AG213" s="99"/>
      <c r="AH213" s="99"/>
      <c r="AI213" s="99"/>
      <c r="AJ213" s="99"/>
      <c r="AK213" s="119">
        <v>12</v>
      </c>
      <c r="AL213" s="99" t="str">
        <f t="shared" si="106"/>
        <v/>
      </c>
      <c r="AM213" s="100" t="str">
        <f t="shared" ref="AM213:AN213" si="117">+Z101</f>
        <v/>
      </c>
      <c r="AN213" s="100" t="str">
        <f t="shared" si="117"/>
        <v/>
      </c>
      <c r="AO213" s="99"/>
      <c r="AP213" s="99"/>
      <c r="AQ213" s="99"/>
      <c r="AR213" s="99"/>
      <c r="AS213" s="99"/>
    </row>
    <row r="214" spans="4:45" ht="15.75" x14ac:dyDescent="0.25">
      <c r="D214" s="62"/>
      <c r="E214" s="4"/>
      <c r="F214" s="4"/>
      <c r="G214" s="4"/>
      <c r="H214" s="62"/>
      <c r="I214" s="4"/>
      <c r="J214" s="4"/>
      <c r="K214" s="4"/>
      <c r="L214" s="4"/>
      <c r="M214" s="4"/>
      <c r="N214" s="4"/>
      <c r="O214" s="4"/>
      <c r="P214" s="4"/>
      <c r="V214" s="98"/>
      <c r="W214" s="99"/>
      <c r="X214" s="99"/>
      <c r="Y214" s="99"/>
      <c r="Z214" s="99"/>
      <c r="AA214" s="99"/>
      <c r="AB214" s="99"/>
      <c r="AC214" s="99"/>
      <c r="AD214" s="99"/>
      <c r="AE214" s="99"/>
      <c r="AF214" s="99"/>
      <c r="AG214" s="99"/>
      <c r="AH214" s="99"/>
      <c r="AI214" s="99"/>
      <c r="AJ214" s="99"/>
      <c r="AK214" s="119"/>
      <c r="AL214" s="99"/>
      <c r="AM214" s="100"/>
      <c r="AN214" s="100" t="str">
        <f t="shared" ref="AN214" si="118">+AA102</f>
        <v/>
      </c>
      <c r="AO214" s="99"/>
      <c r="AP214" s="99"/>
      <c r="AQ214" s="99"/>
      <c r="AR214" s="99"/>
      <c r="AS214" s="99"/>
    </row>
    <row r="215" spans="4:45" ht="15.75" x14ac:dyDescent="0.25">
      <c r="D215" s="62"/>
      <c r="E215" s="4"/>
      <c r="F215" s="4"/>
      <c r="G215" s="4"/>
      <c r="H215" s="62"/>
      <c r="I215" s="4"/>
      <c r="J215" s="4"/>
      <c r="K215" s="4"/>
      <c r="L215" s="4"/>
      <c r="M215" s="4"/>
      <c r="N215" s="4"/>
      <c r="O215" s="4"/>
      <c r="P215" s="4"/>
      <c r="V215" s="98"/>
      <c r="W215" s="99"/>
      <c r="X215" s="99"/>
      <c r="Y215" s="99"/>
      <c r="Z215" s="99"/>
      <c r="AA215" s="99"/>
      <c r="AB215" s="99"/>
      <c r="AC215" s="99"/>
      <c r="AD215" s="99"/>
      <c r="AE215" s="99"/>
      <c r="AF215" s="99"/>
      <c r="AG215" s="99"/>
      <c r="AH215" s="99"/>
      <c r="AI215" s="99"/>
      <c r="AJ215" s="99"/>
      <c r="AK215" s="119"/>
      <c r="AL215" s="99"/>
      <c r="AM215" s="100"/>
      <c r="AN215" s="100" t="str">
        <f t="shared" ref="AN215" si="119">+AA103</f>
        <v/>
      </c>
      <c r="AO215" s="99"/>
      <c r="AP215" s="99"/>
      <c r="AQ215" s="99"/>
      <c r="AR215" s="99"/>
      <c r="AS215" s="99"/>
    </row>
    <row r="216" spans="4:45" ht="15.75" x14ac:dyDescent="0.25">
      <c r="D216" s="62"/>
      <c r="E216" s="4"/>
      <c r="F216" s="4"/>
      <c r="G216" s="4"/>
      <c r="H216" s="62"/>
      <c r="I216" s="4"/>
      <c r="J216" s="4"/>
      <c r="K216" s="4"/>
      <c r="L216" s="4"/>
      <c r="M216" s="4"/>
      <c r="N216" s="4"/>
      <c r="O216" s="4"/>
      <c r="P216" s="4"/>
      <c r="V216" s="98"/>
      <c r="W216" s="99"/>
      <c r="X216" s="99"/>
      <c r="Y216" s="99"/>
      <c r="Z216" s="99"/>
      <c r="AA216" s="99"/>
      <c r="AB216" s="99"/>
      <c r="AC216" s="99"/>
      <c r="AD216" s="99"/>
      <c r="AE216" s="99"/>
      <c r="AF216" s="99"/>
      <c r="AG216" s="99"/>
      <c r="AH216" s="99"/>
      <c r="AI216" s="99"/>
      <c r="AJ216" s="99"/>
      <c r="AK216" s="119"/>
      <c r="AL216" s="99"/>
      <c r="AM216" s="100"/>
      <c r="AN216" s="100" t="str">
        <f t="shared" ref="AN216" si="120">+AA104</f>
        <v/>
      </c>
      <c r="AO216" s="99"/>
      <c r="AP216" s="99"/>
      <c r="AQ216" s="99"/>
      <c r="AR216" s="99"/>
      <c r="AS216" s="99"/>
    </row>
    <row r="217" spans="4:45" ht="15.75" x14ac:dyDescent="0.25">
      <c r="D217" s="62"/>
      <c r="E217" s="4"/>
      <c r="F217" s="4"/>
      <c r="G217" s="4"/>
      <c r="H217" s="62"/>
      <c r="I217" s="4"/>
      <c r="J217" s="4"/>
      <c r="K217" s="4"/>
      <c r="L217" s="4"/>
      <c r="M217" s="4"/>
      <c r="N217" s="4"/>
      <c r="O217" s="4"/>
      <c r="P217" s="4"/>
      <c r="V217" s="98"/>
      <c r="W217" s="99"/>
      <c r="X217" s="99"/>
      <c r="Y217" s="99"/>
      <c r="Z217" s="99"/>
      <c r="AA217" s="99"/>
      <c r="AB217" s="99"/>
      <c r="AC217" s="99"/>
      <c r="AD217" s="99"/>
      <c r="AE217" s="99"/>
      <c r="AF217" s="99"/>
      <c r="AG217" s="99"/>
      <c r="AH217" s="99"/>
      <c r="AI217" s="99"/>
      <c r="AJ217" s="99"/>
      <c r="AK217" s="119"/>
      <c r="AL217" s="99"/>
      <c r="AM217" s="100"/>
      <c r="AN217" s="100" t="str">
        <f t="shared" ref="AN217" si="121">+AA105</f>
        <v/>
      </c>
      <c r="AO217" s="99"/>
      <c r="AP217" s="99"/>
      <c r="AQ217" s="99"/>
      <c r="AR217" s="99"/>
      <c r="AS217" s="99"/>
    </row>
    <row r="218" spans="4:45" ht="15.75" x14ac:dyDescent="0.25">
      <c r="D218" s="62"/>
      <c r="E218" s="4"/>
      <c r="F218" s="4"/>
      <c r="G218" s="4"/>
      <c r="H218" s="62"/>
      <c r="I218" s="4"/>
      <c r="J218" s="4"/>
      <c r="K218" s="4"/>
      <c r="L218" s="4"/>
      <c r="M218" s="4"/>
      <c r="N218" s="4"/>
      <c r="O218" s="4"/>
      <c r="P218" s="4"/>
      <c r="V218" s="98"/>
      <c r="W218" s="99"/>
      <c r="X218" s="99"/>
      <c r="Y218" s="99"/>
      <c r="Z218" s="99"/>
      <c r="AA218" s="99"/>
      <c r="AB218" s="99"/>
      <c r="AC218" s="99"/>
      <c r="AD218" s="99"/>
      <c r="AE218" s="99"/>
      <c r="AF218" s="99"/>
      <c r="AG218" s="99"/>
      <c r="AH218" s="99"/>
      <c r="AI218" s="99"/>
      <c r="AJ218" s="99"/>
      <c r="AK218" s="119"/>
      <c r="AL218" s="99"/>
      <c r="AM218" s="100"/>
      <c r="AN218" s="100" t="str">
        <f t="shared" ref="AN218" si="122">+AA106</f>
        <v/>
      </c>
      <c r="AO218" s="99"/>
      <c r="AP218" s="99"/>
      <c r="AQ218" s="99"/>
      <c r="AR218" s="99"/>
      <c r="AS218" s="99"/>
    </row>
    <row r="219" spans="4:45" ht="15.75" x14ac:dyDescent="0.25">
      <c r="D219" s="62"/>
      <c r="E219" s="4"/>
      <c r="F219" s="4"/>
      <c r="G219" s="4"/>
      <c r="H219" s="4"/>
      <c r="I219" s="4"/>
      <c r="J219" s="4"/>
      <c r="K219" s="4"/>
      <c r="L219" s="4"/>
      <c r="M219" s="4"/>
      <c r="N219" s="4"/>
      <c r="O219" s="4"/>
      <c r="P219" s="4"/>
      <c r="V219" s="98"/>
      <c r="W219" s="99"/>
      <c r="X219" s="99"/>
      <c r="Y219" s="99"/>
      <c r="Z219" s="99"/>
      <c r="AA219" s="99"/>
      <c r="AB219" s="99"/>
      <c r="AC219" s="99"/>
      <c r="AD219" s="99"/>
      <c r="AE219" s="99"/>
      <c r="AF219" s="99"/>
      <c r="AG219" s="99"/>
      <c r="AH219" s="99"/>
      <c r="AI219" s="99"/>
      <c r="AJ219" s="99"/>
      <c r="AK219" s="119"/>
      <c r="AL219" s="99"/>
      <c r="AM219" s="100"/>
      <c r="AN219" s="100" t="str">
        <f t="shared" ref="AN219" si="123">+AA107</f>
        <v/>
      </c>
      <c r="AO219" s="99"/>
      <c r="AP219" s="99"/>
      <c r="AQ219" s="99"/>
      <c r="AR219" s="99"/>
      <c r="AS219" s="99"/>
    </row>
    <row r="220" spans="4:45" ht="15.75" x14ac:dyDescent="0.25">
      <c r="D220" s="62"/>
      <c r="E220" s="4"/>
      <c r="F220" s="4"/>
      <c r="G220" s="4"/>
      <c r="H220" s="4"/>
      <c r="I220" s="4"/>
      <c r="J220" s="4"/>
      <c r="K220" s="4"/>
      <c r="L220" s="4"/>
      <c r="M220" s="4"/>
      <c r="N220" s="4"/>
      <c r="O220" s="4"/>
      <c r="P220" s="4"/>
      <c r="V220" s="98"/>
      <c r="W220" s="99"/>
      <c r="X220" s="99"/>
      <c r="Y220" s="99"/>
      <c r="Z220" s="99"/>
      <c r="AA220" s="99"/>
      <c r="AB220" s="99"/>
      <c r="AC220" s="99"/>
      <c r="AD220" s="99"/>
      <c r="AE220" s="99"/>
      <c r="AF220" s="99"/>
      <c r="AG220" s="99"/>
      <c r="AH220" s="99"/>
      <c r="AI220" s="99"/>
      <c r="AJ220" s="99"/>
      <c r="AK220" s="119"/>
      <c r="AL220" s="99"/>
      <c r="AM220" s="100"/>
      <c r="AN220" s="100" t="str">
        <f t="shared" ref="AN220" si="124">+AA108</f>
        <v/>
      </c>
      <c r="AO220" s="99"/>
      <c r="AP220" s="99"/>
      <c r="AQ220" s="99"/>
      <c r="AR220" s="99"/>
      <c r="AS220" s="99"/>
    </row>
    <row r="221" spans="4:45" ht="15.75" x14ac:dyDescent="0.25">
      <c r="D221" s="62"/>
      <c r="E221" s="4"/>
      <c r="F221" s="4"/>
      <c r="G221" s="4"/>
      <c r="H221" s="4"/>
      <c r="I221" s="4"/>
      <c r="J221" s="4"/>
      <c r="K221" s="4"/>
      <c r="L221" s="4"/>
      <c r="M221" s="4"/>
      <c r="N221" s="4"/>
      <c r="O221" s="4"/>
      <c r="P221" s="4"/>
      <c r="V221" s="98"/>
      <c r="W221" s="99"/>
      <c r="X221" s="99"/>
      <c r="Y221" s="99"/>
      <c r="Z221" s="99"/>
      <c r="AA221" s="99"/>
      <c r="AB221" s="99"/>
      <c r="AC221" s="99"/>
      <c r="AD221" s="99"/>
      <c r="AE221" s="99"/>
      <c r="AF221" s="99"/>
      <c r="AG221" s="99"/>
      <c r="AH221" s="99"/>
      <c r="AI221" s="99"/>
      <c r="AJ221" s="99"/>
      <c r="AK221" s="119"/>
      <c r="AL221" s="99"/>
      <c r="AM221" s="100"/>
      <c r="AN221" s="100" t="str">
        <f t="shared" ref="AN221" si="125">+AA109</f>
        <v/>
      </c>
      <c r="AO221" s="99"/>
      <c r="AP221" s="99"/>
      <c r="AQ221" s="99"/>
      <c r="AR221" s="99"/>
      <c r="AS221" s="99"/>
    </row>
    <row r="222" spans="4:45" ht="15.75" x14ac:dyDescent="0.25">
      <c r="D222" s="62"/>
      <c r="E222" s="4"/>
      <c r="F222" s="4"/>
      <c r="G222" s="4"/>
      <c r="H222" s="4"/>
      <c r="I222" s="4"/>
      <c r="J222" s="4"/>
      <c r="K222" s="4"/>
      <c r="L222" s="4"/>
      <c r="M222" s="4"/>
      <c r="N222" s="4"/>
      <c r="O222" s="4"/>
      <c r="P222" s="4"/>
      <c r="V222" s="98"/>
      <c r="W222" s="99"/>
      <c r="X222" s="99"/>
      <c r="Y222" s="99"/>
      <c r="Z222" s="99"/>
      <c r="AA222" s="99"/>
      <c r="AB222" s="99"/>
      <c r="AC222" s="99"/>
      <c r="AD222" s="99"/>
      <c r="AE222" s="99"/>
      <c r="AF222" s="99"/>
      <c r="AG222" s="99"/>
      <c r="AH222" s="99"/>
      <c r="AI222" s="99"/>
      <c r="AJ222" s="99"/>
      <c r="AK222" s="119"/>
      <c r="AL222" s="99"/>
      <c r="AM222" s="100"/>
      <c r="AN222" s="100" t="str">
        <f t="shared" ref="AN222" si="126">+AA110</f>
        <v/>
      </c>
      <c r="AO222" s="99"/>
      <c r="AP222" s="99"/>
      <c r="AQ222" s="99"/>
      <c r="AR222" s="99"/>
      <c r="AS222" s="99"/>
    </row>
    <row r="223" spans="4:45" ht="15.75" x14ac:dyDescent="0.25">
      <c r="D223" s="62"/>
      <c r="E223" s="4"/>
      <c r="F223" s="4"/>
      <c r="G223" s="4"/>
      <c r="H223" s="4"/>
      <c r="I223" s="4"/>
      <c r="J223" s="4"/>
      <c r="K223" s="4"/>
      <c r="L223" s="4"/>
      <c r="M223" s="4"/>
      <c r="N223" s="4"/>
      <c r="O223" s="4"/>
      <c r="P223" s="4"/>
      <c r="V223" s="98"/>
      <c r="W223" s="99"/>
      <c r="X223" s="99"/>
      <c r="Y223" s="99"/>
      <c r="Z223" s="99"/>
      <c r="AA223" s="99"/>
      <c r="AB223" s="99"/>
      <c r="AC223" s="99"/>
      <c r="AD223" s="99"/>
      <c r="AE223" s="99"/>
      <c r="AF223" s="99"/>
      <c r="AG223" s="99"/>
      <c r="AH223" s="99"/>
      <c r="AI223" s="99"/>
      <c r="AJ223" s="99"/>
      <c r="AK223" s="119"/>
      <c r="AL223" s="99"/>
      <c r="AM223" s="100"/>
      <c r="AN223" s="100" t="str">
        <f t="shared" ref="AN223" si="127">+AA111</f>
        <v/>
      </c>
      <c r="AO223" s="99"/>
      <c r="AP223" s="99"/>
      <c r="AQ223" s="99"/>
      <c r="AR223" s="99"/>
      <c r="AS223" s="99"/>
    </row>
    <row r="224" spans="4:45" ht="15.75" x14ac:dyDescent="0.25">
      <c r="D224" s="62"/>
      <c r="E224" s="4"/>
      <c r="F224" s="4"/>
      <c r="G224" s="4"/>
      <c r="H224" s="4"/>
      <c r="I224" s="4"/>
      <c r="J224" s="4"/>
      <c r="K224" s="4"/>
      <c r="L224" s="4"/>
      <c r="M224" s="4"/>
      <c r="N224" s="4"/>
      <c r="O224" s="4"/>
      <c r="P224" s="4"/>
      <c r="V224" s="98"/>
      <c r="W224" s="99"/>
      <c r="X224" s="99"/>
      <c r="Y224" s="99"/>
      <c r="Z224" s="99"/>
      <c r="AA224" s="99"/>
      <c r="AB224" s="99"/>
      <c r="AC224" s="99"/>
      <c r="AD224" s="99"/>
      <c r="AE224" s="99"/>
      <c r="AF224" s="99"/>
      <c r="AG224" s="99"/>
      <c r="AH224" s="99"/>
      <c r="AI224" s="99"/>
      <c r="AJ224" s="99"/>
      <c r="AK224" s="119"/>
      <c r="AL224" s="99"/>
      <c r="AM224" s="100"/>
      <c r="AN224" s="100" t="str">
        <f t="shared" ref="AN224" si="128">+AA112</f>
        <v/>
      </c>
      <c r="AO224" s="99"/>
      <c r="AP224" s="99"/>
      <c r="AQ224" s="99"/>
      <c r="AR224" s="99"/>
      <c r="AS224" s="99"/>
    </row>
    <row r="225" spans="4:58" ht="15.75" x14ac:dyDescent="0.25">
      <c r="D225" s="62"/>
      <c r="E225" s="4"/>
      <c r="F225" s="4"/>
      <c r="G225" s="4"/>
      <c r="H225" s="4"/>
      <c r="I225" s="4"/>
      <c r="J225" s="4"/>
      <c r="K225" s="4"/>
      <c r="L225" s="4"/>
      <c r="M225" s="4"/>
      <c r="N225" s="4"/>
      <c r="O225" s="4"/>
      <c r="P225" s="4"/>
      <c r="V225" s="98"/>
      <c r="W225" s="99"/>
      <c r="X225" s="99"/>
      <c r="Y225" s="99"/>
      <c r="Z225" s="99"/>
      <c r="AA225" s="99"/>
      <c r="AB225" s="99"/>
      <c r="AC225" s="99"/>
      <c r="AD225" s="99"/>
      <c r="AE225" s="99"/>
      <c r="AF225" s="99"/>
      <c r="AG225" s="99"/>
      <c r="AH225" s="99"/>
      <c r="AI225" s="99"/>
      <c r="AJ225" s="99"/>
      <c r="AK225" s="119"/>
      <c r="AL225" s="99"/>
      <c r="AM225" s="100"/>
      <c r="AN225" s="100" t="str">
        <f t="shared" ref="AN225" si="129">+AA113</f>
        <v/>
      </c>
      <c r="AO225" s="99"/>
      <c r="AP225" s="99"/>
      <c r="AQ225" s="99"/>
      <c r="AR225" s="99"/>
      <c r="AS225" s="99"/>
    </row>
    <row r="226" spans="4:58" ht="15.75" x14ac:dyDescent="0.25">
      <c r="V226" s="98"/>
      <c r="W226" s="99"/>
      <c r="X226" s="99"/>
      <c r="Y226" s="99"/>
      <c r="Z226" s="99"/>
      <c r="AA226" s="99"/>
      <c r="AB226" s="99"/>
      <c r="AC226" s="99"/>
      <c r="AD226" s="99"/>
      <c r="AE226" s="99"/>
      <c r="AF226" s="99"/>
      <c r="AG226" s="99"/>
      <c r="AH226" s="99"/>
      <c r="AI226" s="99"/>
      <c r="AJ226" s="99"/>
      <c r="AK226" s="119"/>
      <c r="AL226" s="99"/>
      <c r="AM226" s="99"/>
      <c r="AN226" s="99"/>
      <c r="AO226" s="99"/>
      <c r="AP226" s="99"/>
      <c r="AQ226" s="99"/>
      <c r="AR226" s="99"/>
      <c r="AS226" s="99"/>
    </row>
    <row r="227" spans="4:58" x14ac:dyDescent="0.25">
      <c r="V227" s="98"/>
      <c r="W227" s="99"/>
      <c r="X227" s="99"/>
      <c r="Y227" s="99"/>
      <c r="Z227" s="99"/>
      <c r="AA227" s="99"/>
      <c r="AB227" s="99"/>
      <c r="AC227" s="99"/>
      <c r="AD227" s="99"/>
      <c r="AE227" s="99"/>
      <c r="AF227" s="99"/>
      <c r="AG227" s="99"/>
      <c r="AH227" s="99"/>
      <c r="AI227" s="99"/>
      <c r="AJ227" s="99"/>
      <c r="AK227" s="99"/>
      <c r="AL227" s="99"/>
      <c r="AM227" s="99"/>
      <c r="AN227" s="99"/>
      <c r="AO227" s="99"/>
      <c r="AP227" s="99"/>
      <c r="AQ227" s="99"/>
      <c r="AR227" s="99"/>
      <c r="AS227" s="99"/>
    </row>
    <row r="228" spans="4:58" x14ac:dyDescent="0.25">
      <c r="V228" s="98"/>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row>
    <row r="229" spans="4:58" x14ac:dyDescent="0.25">
      <c r="V229" s="98"/>
      <c r="W229" s="99"/>
      <c r="X229" s="99"/>
      <c r="Y229" s="99"/>
      <c r="Z229" s="99"/>
      <c r="AA229" s="99"/>
      <c r="AB229" s="99"/>
      <c r="AC229" s="99"/>
      <c r="AD229" s="99"/>
      <c r="AE229" s="99"/>
      <c r="AF229" s="99"/>
      <c r="AG229" s="99"/>
      <c r="AH229" s="99"/>
      <c r="AI229" s="99"/>
      <c r="AJ229" s="99"/>
      <c r="AK229" s="99"/>
      <c r="AL229" s="99"/>
      <c r="AM229" s="99"/>
      <c r="AN229" s="99"/>
      <c r="AO229" s="99"/>
      <c r="AP229" s="99"/>
      <c r="AQ229" s="99"/>
      <c r="AR229" s="99"/>
      <c r="AS229" s="99"/>
    </row>
    <row r="230" spans="4:58" x14ac:dyDescent="0.25">
      <c r="V230" s="98"/>
      <c r="W230" s="99"/>
      <c r="X230" s="99"/>
      <c r="Y230" s="99"/>
      <c r="Z230" s="99"/>
      <c r="AA230" s="99"/>
      <c r="AB230" s="99"/>
      <c r="AC230" s="99"/>
      <c r="AD230" s="99"/>
      <c r="AE230" s="99"/>
      <c r="AF230" s="99"/>
      <c r="AG230" s="99"/>
      <c r="AH230" s="99"/>
      <c r="AI230" s="99"/>
      <c r="AJ230" s="99"/>
      <c r="AK230" s="99"/>
      <c r="AL230" s="99"/>
      <c r="AM230" s="99"/>
      <c r="AN230" s="99"/>
      <c r="AO230" s="99"/>
      <c r="AP230" s="99"/>
      <c r="AQ230" s="99"/>
      <c r="AR230" s="99"/>
      <c r="AS230" s="99"/>
    </row>
    <row r="231" spans="4:58" x14ac:dyDescent="0.25">
      <c r="V231" s="98"/>
      <c r="W231" s="99"/>
      <c r="X231" s="99"/>
      <c r="Y231" s="99"/>
      <c r="Z231" s="99"/>
      <c r="AA231" s="99"/>
      <c r="AB231" s="99"/>
      <c r="AC231" s="99"/>
      <c r="AD231" s="99"/>
      <c r="AE231" s="99"/>
      <c r="AF231" s="99"/>
      <c r="AG231" s="120"/>
      <c r="AH231" s="110"/>
      <c r="AI231" s="99"/>
      <c r="AJ231" s="99"/>
      <c r="AK231" s="99"/>
      <c r="AL231" s="99"/>
      <c r="AM231" s="99"/>
      <c r="AN231" s="99"/>
      <c r="AO231" s="99"/>
      <c r="AP231" s="99"/>
      <c r="AQ231" s="99"/>
      <c r="AR231" s="99"/>
      <c r="AS231" s="99"/>
    </row>
    <row r="232" spans="4:58" x14ac:dyDescent="0.25">
      <c r="V232" s="98"/>
      <c r="W232" s="99"/>
      <c r="X232" s="99"/>
      <c r="Y232" s="99"/>
      <c r="Z232" s="99"/>
      <c r="AA232" s="99"/>
      <c r="AB232" s="99"/>
      <c r="AC232" s="99"/>
      <c r="AD232" s="99"/>
      <c r="AE232" s="99"/>
      <c r="AF232" s="99"/>
      <c r="AG232" s="120"/>
      <c r="AH232" s="110"/>
      <c r="AI232" s="99"/>
      <c r="AJ232" s="99"/>
      <c r="AK232" s="99"/>
      <c r="AL232" s="99"/>
      <c r="AM232" s="99"/>
      <c r="AN232" s="99"/>
      <c r="AO232" s="99"/>
      <c r="AP232" s="99"/>
      <c r="AQ232" s="99"/>
      <c r="AR232" s="99"/>
      <c r="AS232" s="99"/>
    </row>
    <row r="233" spans="4:58" x14ac:dyDescent="0.25">
      <c r="V233" s="98"/>
      <c r="W233" s="99"/>
      <c r="X233" s="99"/>
      <c r="Y233" s="99"/>
      <c r="Z233" s="99"/>
      <c r="AA233" s="99"/>
      <c r="AB233" s="99"/>
      <c r="AC233" s="99"/>
      <c r="AD233" s="99"/>
      <c r="AE233" s="121"/>
      <c r="AF233" s="121"/>
      <c r="AG233" s="122"/>
      <c r="AH233" s="110"/>
      <c r="AI233" s="99"/>
      <c r="AJ233" s="110"/>
      <c r="AK233" s="110"/>
      <c r="AL233" s="110"/>
      <c r="AM233" s="110"/>
      <c r="AN233" s="110"/>
      <c r="AO233" s="110"/>
      <c r="AP233" s="110"/>
      <c r="AQ233" s="110"/>
      <c r="AR233" s="110"/>
      <c r="AS233" s="99"/>
    </row>
    <row r="234" spans="4:58" x14ac:dyDescent="0.25">
      <c r="V234" s="98"/>
      <c r="W234" s="99"/>
      <c r="X234" s="99"/>
      <c r="Y234" s="99"/>
      <c r="Z234" s="99"/>
      <c r="AA234" s="99"/>
      <c r="AB234" s="99"/>
      <c r="AC234" s="99"/>
      <c r="AD234" s="99"/>
      <c r="AE234" s="99"/>
      <c r="AF234" s="99"/>
      <c r="AG234" s="99"/>
      <c r="AH234" s="120"/>
      <c r="AI234" s="120"/>
      <c r="AJ234" s="120"/>
      <c r="AK234" s="120"/>
      <c r="AL234" s="120"/>
      <c r="AM234" s="120"/>
      <c r="AN234" s="120"/>
      <c r="AO234" s="120"/>
      <c r="AP234" s="120"/>
      <c r="AQ234" s="120"/>
      <c r="AR234" s="120"/>
      <c r="AS234" s="120"/>
      <c r="AU234" s="136"/>
      <c r="AV234" s="136"/>
      <c r="AW234" s="136"/>
      <c r="AX234" s="136"/>
      <c r="AY234" s="136"/>
      <c r="AZ234" s="136"/>
      <c r="BA234" s="136"/>
      <c r="BB234" s="136"/>
      <c r="BC234" s="136"/>
      <c r="BD234" s="136"/>
      <c r="BE234" s="136"/>
      <c r="BF234" s="136"/>
    </row>
    <row r="235" spans="4:58" x14ac:dyDescent="0.25">
      <c r="V235" s="98"/>
      <c r="W235" s="99"/>
      <c r="X235" s="99"/>
      <c r="Y235" s="99"/>
      <c r="Z235" s="99"/>
      <c r="AA235" s="99"/>
      <c r="AB235" s="99"/>
      <c r="AC235" s="99"/>
      <c r="AD235" s="99"/>
      <c r="AE235" s="99"/>
      <c r="AF235" s="99"/>
      <c r="AG235" s="99"/>
      <c r="AH235" s="110"/>
      <c r="AI235" s="110"/>
      <c r="AJ235" s="110"/>
      <c r="AK235" s="110"/>
      <c r="AL235" s="110"/>
      <c r="AM235" s="110"/>
      <c r="AN235" s="110"/>
      <c r="AO235" s="110"/>
      <c r="AP235" s="110"/>
      <c r="AQ235" s="110"/>
      <c r="AR235" s="110"/>
      <c r="AS235" s="110"/>
      <c r="AU235" s="134"/>
      <c r="AV235" s="134"/>
      <c r="AW235" s="134"/>
      <c r="AX235" s="134"/>
      <c r="AY235" s="134"/>
      <c r="AZ235" s="134"/>
      <c r="BA235" s="134"/>
      <c r="BB235" s="134"/>
      <c r="BC235" s="134"/>
      <c r="BD235" s="134"/>
      <c r="BE235" s="134"/>
      <c r="BF235" s="134"/>
    </row>
    <row r="236" spans="4:58" x14ac:dyDescent="0.25">
      <c r="V236" s="98"/>
      <c r="W236" s="99"/>
      <c r="X236" s="99"/>
      <c r="Y236" s="99"/>
      <c r="Z236" s="99"/>
      <c r="AA236" s="99"/>
      <c r="AB236" s="99"/>
      <c r="AC236" s="99"/>
      <c r="AD236" s="99"/>
      <c r="AE236" s="99"/>
      <c r="AF236" s="99"/>
      <c r="AG236" s="99"/>
      <c r="AH236" s="110"/>
      <c r="AI236" s="110"/>
      <c r="AJ236" s="110"/>
      <c r="AK236" s="110"/>
      <c r="AL236" s="110"/>
      <c r="AM236" s="110"/>
      <c r="AN236" s="110"/>
      <c r="AO236" s="110"/>
      <c r="AP236" s="110"/>
      <c r="AQ236" s="110"/>
      <c r="AR236" s="110"/>
      <c r="AS236" s="110"/>
      <c r="AU236" s="134"/>
      <c r="AV236" s="134"/>
      <c r="AW236" s="134"/>
      <c r="AX236" s="134"/>
      <c r="AY236" s="134"/>
      <c r="AZ236" s="134"/>
      <c r="BA236" s="134"/>
      <c r="BB236" s="134"/>
      <c r="BC236" s="134"/>
      <c r="BD236" s="134"/>
      <c r="BE236" s="134"/>
      <c r="BF236" s="134"/>
    </row>
    <row r="237" spans="4:58" x14ac:dyDescent="0.25">
      <c r="V237" s="98"/>
      <c r="W237" s="99"/>
      <c r="X237" s="99"/>
      <c r="Y237" s="99"/>
      <c r="Z237" s="99"/>
      <c r="AA237" s="99"/>
      <c r="AB237" s="99"/>
      <c r="AC237" s="99"/>
      <c r="AD237" s="99"/>
      <c r="AE237" s="99"/>
      <c r="AF237" s="99"/>
      <c r="AG237" s="99"/>
      <c r="AH237" s="110"/>
      <c r="AI237" s="110"/>
      <c r="AJ237" s="110"/>
      <c r="AK237" s="110"/>
      <c r="AL237" s="110"/>
      <c r="AM237" s="110"/>
      <c r="AN237" s="110"/>
      <c r="AO237" s="110"/>
      <c r="AP237" s="110"/>
      <c r="AQ237" s="110"/>
      <c r="AR237" s="110"/>
      <c r="AS237" s="110"/>
      <c r="AU237" s="134"/>
      <c r="AV237" s="134"/>
      <c r="AW237" s="134"/>
      <c r="AX237" s="134"/>
      <c r="AY237" s="134"/>
      <c r="AZ237" s="134"/>
      <c r="BA237" s="134"/>
      <c r="BB237" s="134"/>
      <c r="BC237" s="134"/>
      <c r="BD237" s="134"/>
      <c r="BE237" s="134"/>
      <c r="BF237" s="134"/>
    </row>
    <row r="238" spans="4:58" x14ac:dyDescent="0.25">
      <c r="V238" s="98"/>
      <c r="W238" s="99"/>
      <c r="X238" s="99"/>
      <c r="Y238" s="99"/>
      <c r="Z238" s="99"/>
      <c r="AA238" s="99"/>
      <c r="AB238" s="99"/>
      <c r="AC238" s="99"/>
      <c r="AD238" s="99"/>
      <c r="AE238" s="99"/>
      <c r="AF238" s="99"/>
      <c r="AG238" s="99"/>
      <c r="AH238" s="110"/>
      <c r="AI238" s="110"/>
      <c r="AJ238" s="110"/>
      <c r="AK238" s="110"/>
      <c r="AL238" s="110"/>
      <c r="AM238" s="110"/>
      <c r="AN238" s="110"/>
      <c r="AO238" s="110"/>
      <c r="AP238" s="110"/>
      <c r="AQ238" s="110"/>
      <c r="AR238" s="110"/>
      <c r="AS238" s="110"/>
      <c r="AU238" s="134"/>
      <c r="AV238" s="134"/>
      <c r="AW238" s="134"/>
      <c r="AX238" s="134"/>
      <c r="AY238" s="134"/>
      <c r="AZ238" s="134"/>
      <c r="BA238" s="134"/>
      <c r="BB238" s="134"/>
      <c r="BC238" s="134"/>
      <c r="BD238" s="134"/>
      <c r="BE238" s="134"/>
      <c r="BF238" s="134"/>
    </row>
    <row r="239" spans="4:58" x14ac:dyDescent="0.25">
      <c r="V239" s="98"/>
      <c r="W239" s="99"/>
      <c r="X239" s="99"/>
      <c r="Y239" s="99"/>
      <c r="Z239" s="99"/>
      <c r="AA239" s="99"/>
      <c r="AB239" s="99"/>
      <c r="AC239" s="99"/>
      <c r="AD239" s="99"/>
      <c r="AE239" s="99"/>
      <c r="AF239" s="99"/>
      <c r="AG239" s="99"/>
      <c r="AH239" s="110"/>
      <c r="AI239" s="110"/>
      <c r="AJ239" s="110"/>
      <c r="AK239" s="110"/>
      <c r="AL239" s="110"/>
      <c r="AM239" s="110"/>
      <c r="AN239" s="110"/>
      <c r="AO239" s="110"/>
      <c r="AP239" s="110"/>
      <c r="AQ239" s="110"/>
      <c r="AR239" s="110"/>
      <c r="AS239" s="110"/>
      <c r="AU239" s="134"/>
      <c r="AV239" s="134"/>
      <c r="AW239" s="134"/>
      <c r="AX239" s="134"/>
      <c r="AY239" s="134"/>
      <c r="AZ239" s="134"/>
      <c r="BA239" s="134"/>
      <c r="BB239" s="134"/>
      <c r="BC239" s="134"/>
      <c r="BD239" s="134"/>
      <c r="BE239" s="134"/>
      <c r="BF239" s="134"/>
    </row>
    <row r="240" spans="4:58" x14ac:dyDescent="0.25">
      <c r="V240" s="98"/>
      <c r="W240" s="99"/>
      <c r="X240" s="99"/>
      <c r="Y240" s="99"/>
      <c r="Z240" s="99"/>
      <c r="AA240" s="99"/>
      <c r="AB240" s="99"/>
      <c r="AC240" s="99"/>
      <c r="AD240" s="99"/>
      <c r="AE240" s="99"/>
      <c r="AF240" s="99"/>
      <c r="AG240" s="99"/>
      <c r="AH240" s="110"/>
      <c r="AI240" s="110"/>
      <c r="AJ240" s="110"/>
      <c r="AK240" s="110"/>
      <c r="AL240" s="110"/>
      <c r="AM240" s="110"/>
      <c r="AN240" s="110"/>
      <c r="AO240" s="110"/>
      <c r="AP240" s="110"/>
      <c r="AQ240" s="110"/>
      <c r="AR240" s="110"/>
      <c r="AS240" s="110"/>
      <c r="AU240" s="134"/>
      <c r="AV240" s="134"/>
      <c r="AW240" s="134"/>
      <c r="AX240" s="134"/>
      <c r="AY240" s="134"/>
      <c r="AZ240" s="134"/>
      <c r="BA240" s="134"/>
      <c r="BB240" s="134"/>
      <c r="BC240" s="134"/>
      <c r="BD240" s="134"/>
      <c r="BE240" s="134"/>
      <c r="BF240" s="134"/>
    </row>
    <row r="241" spans="21:58" x14ac:dyDescent="0.25">
      <c r="V241" s="98"/>
      <c r="W241" s="99"/>
      <c r="X241" s="99"/>
      <c r="Y241" s="99"/>
      <c r="Z241" s="99"/>
      <c r="AA241" s="99"/>
      <c r="AB241" s="99"/>
      <c r="AC241" s="99"/>
      <c r="AD241" s="99"/>
      <c r="AE241" s="99"/>
      <c r="AF241" s="99"/>
      <c r="AG241" s="99"/>
      <c r="AH241" s="110"/>
      <c r="AI241" s="110"/>
      <c r="AJ241" s="110"/>
      <c r="AK241" s="110"/>
      <c r="AL241" s="110"/>
      <c r="AM241" s="110"/>
      <c r="AN241" s="110"/>
      <c r="AO241" s="110"/>
      <c r="AP241" s="110"/>
      <c r="AQ241" s="110"/>
      <c r="AR241" s="110"/>
      <c r="AS241" s="110"/>
      <c r="AU241" s="134"/>
      <c r="AV241" s="134"/>
      <c r="AW241" s="134"/>
      <c r="AX241" s="134"/>
      <c r="AY241" s="134"/>
      <c r="AZ241" s="134"/>
      <c r="BA241" s="134"/>
      <c r="BB241" s="134"/>
      <c r="BC241" s="134"/>
      <c r="BD241" s="134"/>
      <c r="BE241" s="134"/>
      <c r="BF241" s="134"/>
    </row>
    <row r="242" spans="21:58" x14ac:dyDescent="0.25">
      <c r="V242" s="98"/>
      <c r="W242" s="99"/>
      <c r="X242" s="99"/>
      <c r="Y242" s="99"/>
      <c r="Z242" s="99"/>
      <c r="AA242" s="99"/>
      <c r="AB242" s="99"/>
      <c r="AC242" s="99"/>
      <c r="AD242" s="99"/>
      <c r="AE242" s="99"/>
      <c r="AF242" s="99"/>
      <c r="AG242" s="99"/>
      <c r="AH242" s="110"/>
      <c r="AI242" s="110"/>
      <c r="AJ242" s="110"/>
      <c r="AK242" s="110"/>
      <c r="AL242" s="110"/>
      <c r="AM242" s="110"/>
      <c r="AN242" s="110"/>
      <c r="AO242" s="110"/>
      <c r="AP242" s="110"/>
      <c r="AQ242" s="110"/>
      <c r="AR242" s="110"/>
      <c r="AS242" s="110"/>
      <c r="AU242" s="134"/>
      <c r="AV242" s="134"/>
      <c r="AW242" s="134"/>
      <c r="AX242" s="134"/>
      <c r="AY242" s="134"/>
      <c r="AZ242" s="134"/>
      <c r="BA242" s="134"/>
      <c r="BB242" s="134"/>
      <c r="BC242" s="134"/>
      <c r="BD242" s="134"/>
      <c r="BE242" s="134"/>
      <c r="BF242" s="134"/>
    </row>
    <row r="243" spans="21:58" x14ac:dyDescent="0.25">
      <c r="V243" s="98"/>
      <c r="W243" s="99"/>
      <c r="X243" s="99"/>
      <c r="Y243" s="99"/>
      <c r="Z243" s="99"/>
      <c r="AA243" s="99"/>
      <c r="AB243" s="99"/>
      <c r="AC243" s="99"/>
      <c r="AD243" s="99"/>
      <c r="AE243" s="99"/>
      <c r="AF243" s="99"/>
      <c r="AG243" s="99"/>
      <c r="AH243" s="110"/>
      <c r="AI243" s="110"/>
      <c r="AJ243" s="110"/>
      <c r="AK243" s="110"/>
      <c r="AL243" s="110"/>
      <c r="AM243" s="110"/>
      <c r="AN243" s="110"/>
      <c r="AO243" s="110"/>
      <c r="AP243" s="110"/>
      <c r="AQ243" s="110"/>
      <c r="AR243" s="110"/>
      <c r="AS243" s="110"/>
      <c r="AU243" s="134"/>
      <c r="AV243" s="134"/>
      <c r="AW243" s="134"/>
      <c r="AX243" s="134"/>
      <c r="AY243" s="134"/>
      <c r="AZ243" s="134"/>
      <c r="BA243" s="134"/>
      <c r="BB243" s="134"/>
      <c r="BC243" s="134"/>
      <c r="BD243" s="134"/>
      <c r="BE243" s="134"/>
      <c r="BF243" s="134"/>
    </row>
    <row r="244" spans="21:58" x14ac:dyDescent="0.25">
      <c r="V244" s="98"/>
      <c r="W244" s="99"/>
      <c r="X244" s="99"/>
      <c r="Y244" s="99"/>
      <c r="Z244" s="99"/>
      <c r="AA244" s="99"/>
      <c r="AB244" s="99"/>
      <c r="AC244" s="99"/>
      <c r="AD244" s="99"/>
      <c r="AE244" s="99"/>
      <c r="AF244" s="99"/>
      <c r="AG244" s="99"/>
      <c r="AH244" s="110"/>
      <c r="AI244" s="110"/>
      <c r="AJ244" s="110"/>
      <c r="AK244" s="110"/>
      <c r="AL244" s="110"/>
      <c r="AM244" s="110"/>
      <c r="AN244" s="110"/>
      <c r="AO244" s="110"/>
      <c r="AP244" s="110"/>
      <c r="AQ244" s="110"/>
      <c r="AR244" s="110"/>
      <c r="AS244" s="110"/>
      <c r="AU244" s="134"/>
      <c r="AV244" s="134"/>
      <c r="AW244" s="134"/>
      <c r="AX244" s="134"/>
      <c r="AY244" s="134"/>
      <c r="AZ244" s="134"/>
      <c r="BA244" s="134"/>
      <c r="BB244" s="134"/>
      <c r="BC244" s="134"/>
      <c r="BD244" s="134"/>
      <c r="BE244" s="134"/>
      <c r="BF244" s="134"/>
    </row>
    <row r="245" spans="21:58" x14ac:dyDescent="0.25">
      <c r="V245" s="98"/>
      <c r="W245" s="99"/>
      <c r="X245" s="99"/>
      <c r="Y245" s="99"/>
      <c r="Z245" s="99"/>
      <c r="AA245" s="99"/>
      <c r="AB245" s="99"/>
      <c r="AC245" s="99"/>
      <c r="AD245" s="99"/>
      <c r="AE245" s="99"/>
      <c r="AF245" s="99"/>
      <c r="AG245" s="99"/>
      <c r="AH245" s="110"/>
      <c r="AI245" s="110"/>
      <c r="AJ245" s="110"/>
      <c r="AK245" s="110"/>
      <c r="AL245" s="110"/>
      <c r="AM245" s="110"/>
      <c r="AN245" s="110"/>
      <c r="AO245" s="110"/>
      <c r="AP245" s="110"/>
      <c r="AQ245" s="110"/>
      <c r="AR245" s="110"/>
      <c r="AS245" s="110"/>
      <c r="AU245" s="134"/>
      <c r="AV245" s="134"/>
      <c r="AW245" s="134"/>
      <c r="AX245" s="134"/>
      <c r="AY245" s="134"/>
      <c r="AZ245" s="134"/>
      <c r="BA245" s="134"/>
      <c r="BB245" s="134"/>
      <c r="BC245" s="134"/>
      <c r="BD245" s="134"/>
      <c r="BE245" s="134"/>
      <c r="BF245" s="134"/>
    </row>
    <row r="246" spans="21:58" x14ac:dyDescent="0.25">
      <c r="V246" s="98"/>
      <c r="W246" s="99"/>
      <c r="X246" s="99"/>
      <c r="Y246" s="99"/>
      <c r="Z246" s="99"/>
      <c r="AA246" s="99"/>
      <c r="AB246" s="99"/>
      <c r="AC246" s="99"/>
      <c r="AD246" s="99"/>
      <c r="AE246" s="99"/>
      <c r="AF246" s="99"/>
      <c r="AG246" s="99"/>
      <c r="AH246" s="110"/>
      <c r="AI246" s="110"/>
      <c r="AJ246" s="110"/>
      <c r="AK246" s="110"/>
      <c r="AL246" s="110"/>
      <c r="AM246" s="110"/>
      <c r="AN246" s="110"/>
      <c r="AO246" s="110"/>
      <c r="AP246" s="110"/>
      <c r="AQ246" s="110"/>
      <c r="AR246" s="110"/>
      <c r="AS246" s="110"/>
      <c r="AU246" s="134"/>
      <c r="AV246" s="134"/>
      <c r="AW246" s="134"/>
      <c r="AX246" s="134"/>
      <c r="AY246" s="134"/>
      <c r="AZ246" s="134"/>
      <c r="BA246" s="134"/>
      <c r="BB246" s="134"/>
      <c r="BC246" s="134"/>
      <c r="BD246" s="134"/>
      <c r="BE246" s="134"/>
      <c r="BF246" s="134"/>
    </row>
    <row r="247" spans="21:58" x14ac:dyDescent="0.25">
      <c r="V247" s="98"/>
      <c r="W247" s="99"/>
      <c r="X247" s="99"/>
      <c r="Y247" s="99"/>
      <c r="Z247" s="99"/>
      <c r="AA247" s="99"/>
      <c r="AB247" s="99"/>
      <c r="AC247" s="99"/>
      <c r="AD247" s="99"/>
      <c r="AE247" s="99"/>
      <c r="AF247" s="99"/>
      <c r="AG247" s="99"/>
      <c r="AH247" s="99"/>
      <c r="AI247" s="99"/>
      <c r="AJ247" s="99"/>
      <c r="AK247" s="99"/>
      <c r="AL247" s="99"/>
      <c r="AM247" s="99"/>
      <c r="AN247" s="99"/>
      <c r="AO247" s="99"/>
      <c r="AP247" s="99"/>
      <c r="AQ247" s="99"/>
      <c r="AR247" s="99"/>
      <c r="AS247" s="99"/>
    </row>
    <row r="248" spans="21:58" x14ac:dyDescent="0.25">
      <c r="V248" s="98"/>
      <c r="W248" s="99"/>
      <c r="X248" s="99"/>
      <c r="Y248" s="99"/>
      <c r="Z248" s="99"/>
      <c r="AA248" s="99"/>
      <c r="AB248" s="99"/>
      <c r="AC248" s="99"/>
      <c r="AD248" s="99"/>
      <c r="AE248" s="99"/>
      <c r="AF248" s="99"/>
      <c r="AG248" s="99"/>
      <c r="AH248" s="120"/>
      <c r="AI248" s="120"/>
      <c r="AJ248" s="120"/>
      <c r="AK248" s="120"/>
      <c r="AL248" s="120"/>
      <c r="AM248" s="120"/>
      <c r="AN248" s="120"/>
      <c r="AO248" s="120"/>
      <c r="AP248" s="120"/>
      <c r="AQ248" s="120"/>
      <c r="AR248" s="120"/>
      <c r="AS248" s="120"/>
    </row>
    <row r="249" spans="21:58" x14ac:dyDescent="0.25">
      <c r="U249" s="15"/>
      <c r="V249" s="99"/>
      <c r="W249" s="99"/>
      <c r="X249" s="99"/>
      <c r="Y249" s="99"/>
      <c r="Z249" s="99"/>
      <c r="AA249" s="99"/>
      <c r="AB249" s="99"/>
      <c r="AC249" s="99"/>
      <c r="AD249" s="99"/>
      <c r="AE249" s="113"/>
      <c r="AF249" s="99"/>
      <c r="AG249" s="99"/>
      <c r="AH249" s="123"/>
      <c r="AI249" s="123"/>
      <c r="AJ249" s="123"/>
      <c r="AK249" s="123"/>
      <c r="AL249" s="123"/>
      <c r="AM249" s="123"/>
      <c r="AN249" s="123"/>
      <c r="AO249" s="123"/>
      <c r="AP249" s="123"/>
      <c r="AQ249" s="123"/>
      <c r="AR249" s="123"/>
      <c r="AS249" s="123"/>
    </row>
    <row r="250" spans="21:58" x14ac:dyDescent="0.25">
      <c r="U250" s="15"/>
      <c r="V250" s="99"/>
      <c r="W250" s="99"/>
      <c r="X250" s="99"/>
      <c r="Y250" s="99"/>
      <c r="Z250" s="99"/>
      <c r="AA250" s="99"/>
      <c r="AB250" s="99"/>
      <c r="AC250" s="99"/>
      <c r="AD250" s="99"/>
      <c r="AE250" s="113"/>
      <c r="AF250" s="99"/>
      <c r="AG250" s="99"/>
      <c r="AH250" s="100"/>
      <c r="AI250" s="100"/>
      <c r="AJ250" s="100"/>
      <c r="AK250" s="100"/>
      <c r="AL250" s="100"/>
      <c r="AM250" s="100"/>
      <c r="AN250" s="100"/>
      <c r="AO250" s="100"/>
      <c r="AP250" s="100"/>
      <c r="AQ250" s="100"/>
      <c r="AR250" s="100"/>
      <c r="AS250" s="100"/>
    </row>
    <row r="251" spans="21:58" x14ac:dyDescent="0.25">
      <c r="U251" s="15"/>
      <c r="V251" s="99"/>
      <c r="W251" s="99"/>
      <c r="X251" s="99"/>
      <c r="Y251" s="99"/>
      <c r="Z251" s="99"/>
      <c r="AA251" s="99"/>
      <c r="AB251" s="99"/>
      <c r="AC251" s="99"/>
      <c r="AD251" s="99"/>
      <c r="AE251" s="113"/>
      <c r="AF251" s="99"/>
      <c r="AG251" s="99"/>
      <c r="AH251" s="100"/>
      <c r="AI251" s="100"/>
      <c r="AJ251" s="100"/>
      <c r="AK251" s="100"/>
      <c r="AL251" s="100"/>
      <c r="AM251" s="100"/>
      <c r="AN251" s="100"/>
      <c r="AO251" s="100"/>
      <c r="AP251" s="100"/>
      <c r="AQ251" s="100"/>
      <c r="AR251" s="100"/>
      <c r="AS251" s="100"/>
    </row>
    <row r="252" spans="21:58" x14ac:dyDescent="0.25">
      <c r="U252" s="15"/>
      <c r="V252" s="99"/>
      <c r="W252" s="99"/>
      <c r="X252" s="99"/>
      <c r="Y252" s="99"/>
      <c r="Z252" s="99"/>
      <c r="AA252" s="99"/>
      <c r="AB252" s="99"/>
      <c r="AC252" s="99"/>
      <c r="AD252" s="99"/>
      <c r="AE252" s="113"/>
      <c r="AF252" s="99"/>
      <c r="AG252" s="99"/>
      <c r="AH252" s="100"/>
      <c r="AI252" s="100"/>
      <c r="AJ252" s="100"/>
      <c r="AK252" s="100"/>
      <c r="AL252" s="100"/>
      <c r="AM252" s="100"/>
      <c r="AN252" s="100"/>
      <c r="AO252" s="100"/>
      <c r="AP252" s="100"/>
      <c r="AQ252" s="100"/>
      <c r="AR252" s="100"/>
      <c r="AS252" s="100"/>
    </row>
    <row r="253" spans="21:58" x14ac:dyDescent="0.25">
      <c r="U253" s="15"/>
      <c r="V253" s="99"/>
      <c r="W253" s="99"/>
      <c r="X253" s="99"/>
      <c r="Y253" s="99"/>
      <c r="Z253" s="99"/>
      <c r="AA253" s="99"/>
      <c r="AB253" s="99"/>
      <c r="AC253" s="99"/>
      <c r="AD253" s="99"/>
      <c r="AE253" s="113"/>
      <c r="AF253" s="99"/>
      <c r="AG253" s="99"/>
      <c r="AH253" s="100"/>
      <c r="AI253" s="100"/>
      <c r="AJ253" s="100"/>
      <c r="AK253" s="100"/>
      <c r="AL253" s="100"/>
      <c r="AM253" s="100"/>
      <c r="AN253" s="100"/>
      <c r="AO253" s="100"/>
      <c r="AP253" s="100"/>
      <c r="AQ253" s="100"/>
      <c r="AR253" s="100"/>
      <c r="AS253" s="100"/>
    </row>
    <row r="254" spans="21:58" x14ac:dyDescent="0.25">
      <c r="U254" s="15"/>
      <c r="V254" s="99"/>
      <c r="W254" s="99"/>
      <c r="X254" s="99"/>
      <c r="Y254" s="99"/>
      <c r="Z254" s="99"/>
      <c r="AA254" s="99"/>
      <c r="AB254" s="99"/>
      <c r="AC254" s="99"/>
      <c r="AD254" s="99"/>
      <c r="AE254" s="113"/>
      <c r="AF254" s="99"/>
      <c r="AG254" s="99"/>
      <c r="AH254" s="100"/>
      <c r="AI254" s="100"/>
      <c r="AJ254" s="100"/>
      <c r="AK254" s="100"/>
      <c r="AL254" s="100"/>
      <c r="AM254" s="100"/>
      <c r="AN254" s="100"/>
      <c r="AO254" s="100"/>
      <c r="AP254" s="100"/>
      <c r="AQ254" s="100"/>
      <c r="AR254" s="100"/>
      <c r="AS254" s="100"/>
    </row>
    <row r="255" spans="21:58" x14ac:dyDescent="0.25">
      <c r="U255" s="15"/>
      <c r="V255" s="99"/>
      <c r="W255" s="99"/>
      <c r="X255" s="99"/>
      <c r="Y255" s="99"/>
      <c r="Z255" s="99"/>
      <c r="AA255" s="99"/>
      <c r="AB255" s="99"/>
      <c r="AC255" s="99"/>
      <c r="AD255" s="99"/>
      <c r="AE255" s="113"/>
      <c r="AF255" s="99"/>
      <c r="AG255" s="99"/>
      <c r="AH255" s="100"/>
      <c r="AI255" s="100"/>
      <c r="AJ255" s="100"/>
      <c r="AK255" s="100"/>
      <c r="AL255" s="100"/>
      <c r="AM255" s="100"/>
      <c r="AN255" s="100"/>
      <c r="AO255" s="100"/>
      <c r="AP255" s="100"/>
      <c r="AQ255" s="100"/>
      <c r="AR255" s="100"/>
      <c r="AS255" s="100"/>
    </row>
    <row r="256" spans="21:58" x14ac:dyDescent="0.25">
      <c r="U256" s="15"/>
      <c r="V256" s="99"/>
      <c r="W256" s="99"/>
      <c r="X256" s="99"/>
      <c r="Y256" s="99"/>
      <c r="Z256" s="99"/>
      <c r="AA256" s="99"/>
      <c r="AB256" s="99"/>
      <c r="AC256" s="99"/>
      <c r="AD256" s="99"/>
      <c r="AE256" s="113"/>
      <c r="AF256" s="99"/>
      <c r="AG256" s="99"/>
      <c r="AH256" s="100"/>
      <c r="AI256" s="100"/>
      <c r="AJ256" s="100"/>
      <c r="AK256" s="100"/>
      <c r="AL256" s="100"/>
      <c r="AM256" s="100"/>
      <c r="AN256" s="100"/>
      <c r="AO256" s="100"/>
      <c r="AP256" s="100"/>
      <c r="AQ256" s="100"/>
      <c r="AR256" s="100"/>
      <c r="AS256" s="100"/>
    </row>
    <row r="257" spans="21:45" x14ac:dyDescent="0.25">
      <c r="U257" s="15"/>
      <c r="V257" s="99"/>
      <c r="W257" s="99"/>
      <c r="X257" s="99"/>
      <c r="Y257" s="99"/>
      <c r="Z257" s="99"/>
      <c r="AA257" s="99"/>
      <c r="AB257" s="99"/>
      <c r="AC257" s="99"/>
      <c r="AD257" s="99"/>
      <c r="AE257" s="113"/>
      <c r="AF257" s="99"/>
      <c r="AG257" s="99"/>
      <c r="AH257" s="100"/>
      <c r="AI257" s="100"/>
      <c r="AJ257" s="100"/>
      <c r="AK257" s="100"/>
      <c r="AL257" s="100"/>
      <c r="AM257" s="100"/>
      <c r="AN257" s="100"/>
      <c r="AO257" s="100"/>
      <c r="AP257" s="100"/>
      <c r="AQ257" s="100"/>
      <c r="AR257" s="100"/>
      <c r="AS257" s="100"/>
    </row>
    <row r="258" spans="21:45" x14ac:dyDescent="0.25">
      <c r="U258" s="15"/>
      <c r="V258" s="99"/>
      <c r="W258" s="99"/>
      <c r="X258" s="99"/>
      <c r="Y258" s="99"/>
      <c r="Z258" s="99"/>
      <c r="AA258" s="99"/>
      <c r="AB258" s="99"/>
      <c r="AC258" s="99"/>
      <c r="AD258" s="99"/>
      <c r="AE258" s="113"/>
      <c r="AF258" s="99"/>
      <c r="AG258" s="99"/>
      <c r="AH258" s="100"/>
      <c r="AI258" s="100"/>
      <c r="AJ258" s="100"/>
      <c r="AK258" s="100"/>
      <c r="AL258" s="100"/>
      <c r="AM258" s="100"/>
      <c r="AN258" s="100"/>
      <c r="AO258" s="100"/>
      <c r="AP258" s="100"/>
      <c r="AQ258" s="100"/>
      <c r="AR258" s="100"/>
      <c r="AS258" s="100"/>
    </row>
    <row r="259" spans="21:45" x14ac:dyDescent="0.25">
      <c r="U259" s="15"/>
      <c r="V259" s="99"/>
      <c r="W259" s="99"/>
      <c r="X259" s="99"/>
      <c r="Y259" s="99"/>
      <c r="Z259" s="99"/>
      <c r="AA259" s="99"/>
      <c r="AB259" s="99"/>
      <c r="AC259" s="99"/>
      <c r="AD259" s="99"/>
      <c r="AE259" s="113"/>
      <c r="AF259" s="99"/>
      <c r="AG259" s="99"/>
      <c r="AH259" s="100"/>
      <c r="AI259" s="100"/>
      <c r="AJ259" s="100"/>
      <c r="AK259" s="100"/>
      <c r="AL259" s="100"/>
      <c r="AM259" s="100"/>
      <c r="AN259" s="100"/>
      <c r="AO259" s="100"/>
      <c r="AP259" s="100"/>
      <c r="AQ259" s="100"/>
      <c r="AR259" s="100"/>
      <c r="AS259" s="100"/>
    </row>
    <row r="260" spans="21:45" x14ac:dyDescent="0.25">
      <c r="U260" s="23"/>
      <c r="V260" s="99"/>
      <c r="W260" s="99"/>
      <c r="X260" s="99"/>
      <c r="Y260" s="99"/>
      <c r="Z260" s="99"/>
      <c r="AA260" s="99"/>
      <c r="AB260" s="99"/>
      <c r="AC260" s="99"/>
      <c r="AD260" s="99"/>
      <c r="AE260" s="113"/>
      <c r="AF260" s="99"/>
      <c r="AG260" s="99"/>
      <c r="AH260" s="100"/>
      <c r="AI260" s="100"/>
      <c r="AJ260" s="100"/>
      <c r="AK260" s="100"/>
      <c r="AL260" s="100"/>
      <c r="AM260" s="100"/>
      <c r="AN260" s="100"/>
      <c r="AO260" s="100"/>
      <c r="AP260" s="100"/>
      <c r="AQ260" s="100"/>
      <c r="AR260" s="100"/>
      <c r="AS260" s="100"/>
    </row>
    <row r="261" spans="21:45" x14ac:dyDescent="0.25">
      <c r="V261" s="98"/>
      <c r="W261" s="99"/>
      <c r="X261" s="99"/>
      <c r="Y261" s="99"/>
      <c r="Z261" s="99"/>
      <c r="AA261" s="99"/>
      <c r="AB261" s="99"/>
      <c r="AC261" s="99"/>
      <c r="AD261" s="99"/>
      <c r="AE261" s="99"/>
      <c r="AF261" s="99"/>
      <c r="AG261" s="99"/>
      <c r="AH261" s="99"/>
      <c r="AI261" s="99"/>
      <c r="AJ261" s="99"/>
      <c r="AK261" s="99"/>
      <c r="AL261" s="99"/>
      <c r="AM261" s="99"/>
      <c r="AN261" s="99"/>
      <c r="AO261" s="99"/>
      <c r="AP261" s="99"/>
      <c r="AQ261" s="99"/>
      <c r="AR261" s="99"/>
      <c r="AS261" s="99"/>
    </row>
    <row r="262" spans="21:45" x14ac:dyDescent="0.25">
      <c r="V262" s="98"/>
      <c r="W262" s="99"/>
      <c r="X262" s="99"/>
      <c r="Y262" s="99"/>
      <c r="Z262" s="99"/>
      <c r="AA262" s="99"/>
      <c r="AB262" s="99"/>
      <c r="AC262" s="99"/>
      <c r="AD262" s="99"/>
      <c r="AE262" s="99"/>
      <c r="AF262" s="108"/>
      <c r="AG262" s="108"/>
      <c r="AH262" s="120"/>
      <c r="AI262" s="120"/>
      <c r="AJ262" s="120"/>
      <c r="AK262" s="120"/>
      <c r="AL262" s="120"/>
      <c r="AM262" s="120"/>
      <c r="AN262" s="120"/>
      <c r="AO262" s="120"/>
      <c r="AP262" s="120"/>
      <c r="AQ262" s="120"/>
      <c r="AR262" s="120"/>
      <c r="AS262" s="120"/>
    </row>
    <row r="263" spans="21:45" x14ac:dyDescent="0.25">
      <c r="V263" s="98"/>
      <c r="W263" s="99"/>
      <c r="X263" s="99"/>
      <c r="Y263" s="99"/>
      <c r="Z263" s="99"/>
      <c r="AA263" s="99"/>
      <c r="AB263" s="99"/>
      <c r="AC263" s="99"/>
      <c r="AD263" s="99"/>
      <c r="AE263" s="99"/>
      <c r="AF263" s="99"/>
      <c r="AG263" s="99"/>
      <c r="AH263" s="100"/>
      <c r="AI263" s="100"/>
      <c r="AJ263" s="100"/>
      <c r="AK263" s="100"/>
      <c r="AL263" s="100"/>
      <c r="AM263" s="100"/>
      <c r="AN263" s="100"/>
      <c r="AO263" s="100"/>
      <c r="AP263" s="100"/>
      <c r="AQ263" s="100"/>
      <c r="AR263" s="100"/>
      <c r="AS263" s="100"/>
    </row>
    <row r="264" spans="21:45" x14ac:dyDescent="0.25">
      <c r="V264" s="98"/>
      <c r="W264" s="99"/>
      <c r="X264" s="99"/>
      <c r="Y264" s="99"/>
      <c r="Z264" s="99"/>
      <c r="AA264" s="99"/>
      <c r="AB264" s="99"/>
      <c r="AC264" s="99"/>
      <c r="AD264" s="114"/>
      <c r="AE264" s="114"/>
      <c r="AF264" s="99"/>
      <c r="AG264" s="99"/>
      <c r="AH264" s="100"/>
      <c r="AI264" s="100"/>
      <c r="AJ264" s="100"/>
      <c r="AK264" s="100"/>
      <c r="AL264" s="100"/>
      <c r="AM264" s="100"/>
      <c r="AN264" s="100"/>
      <c r="AO264" s="100"/>
      <c r="AP264" s="100"/>
      <c r="AQ264" s="100"/>
      <c r="AR264" s="100"/>
      <c r="AS264" s="100"/>
    </row>
    <row r="265" spans="21:45" x14ac:dyDescent="0.25">
      <c r="V265" s="98"/>
      <c r="W265" s="99"/>
      <c r="X265" s="99"/>
      <c r="Y265" s="99"/>
      <c r="Z265" s="99"/>
      <c r="AA265" s="99"/>
      <c r="AB265" s="99"/>
      <c r="AC265" s="99"/>
      <c r="AD265" s="99"/>
      <c r="AE265" s="114"/>
      <c r="AF265" s="99"/>
      <c r="AG265" s="99"/>
      <c r="AH265" s="100"/>
      <c r="AI265" s="100"/>
      <c r="AJ265" s="100"/>
      <c r="AK265" s="100"/>
      <c r="AL265" s="100"/>
      <c r="AM265" s="100"/>
      <c r="AN265" s="100"/>
      <c r="AO265" s="100"/>
      <c r="AP265" s="100"/>
      <c r="AQ265" s="100"/>
      <c r="AR265" s="100"/>
      <c r="AS265" s="100"/>
    </row>
    <row r="266" spans="21:45" x14ac:dyDescent="0.25">
      <c r="V266" s="98"/>
      <c r="W266" s="99"/>
      <c r="X266" s="99"/>
      <c r="Y266" s="99"/>
      <c r="Z266" s="99"/>
      <c r="AA266" s="99"/>
      <c r="AB266" s="99"/>
      <c r="AC266" s="99"/>
      <c r="AD266" s="99"/>
      <c r="AE266" s="114"/>
      <c r="AF266" s="99"/>
      <c r="AG266" s="99"/>
      <c r="AH266" s="100"/>
      <c r="AI266" s="100"/>
      <c r="AJ266" s="100"/>
      <c r="AK266" s="100"/>
      <c r="AL266" s="100"/>
      <c r="AM266" s="100"/>
      <c r="AN266" s="100"/>
      <c r="AO266" s="100"/>
      <c r="AP266" s="100"/>
      <c r="AQ266" s="100"/>
      <c r="AR266" s="100"/>
      <c r="AS266" s="100"/>
    </row>
    <row r="267" spans="21:45" x14ac:dyDescent="0.25">
      <c r="V267" s="98"/>
      <c r="W267" s="99"/>
      <c r="X267" s="99"/>
      <c r="Y267" s="99"/>
      <c r="Z267" s="99"/>
      <c r="AA267" s="99"/>
      <c r="AB267" s="99"/>
      <c r="AC267" s="99"/>
      <c r="AD267" s="99"/>
      <c r="AE267" s="114"/>
      <c r="AF267" s="99"/>
      <c r="AG267" s="99"/>
      <c r="AH267" s="100"/>
      <c r="AI267" s="100"/>
      <c r="AJ267" s="100"/>
      <c r="AK267" s="100"/>
      <c r="AL267" s="100"/>
      <c r="AM267" s="100"/>
      <c r="AN267" s="100"/>
      <c r="AO267" s="100"/>
      <c r="AP267" s="100"/>
      <c r="AQ267" s="100"/>
      <c r="AR267" s="100"/>
      <c r="AS267" s="100"/>
    </row>
    <row r="268" spans="21:45" x14ac:dyDescent="0.25">
      <c r="AE268" s="42"/>
      <c r="AH268" s="4"/>
      <c r="AI268" s="4"/>
      <c r="AJ268" s="4"/>
      <c r="AK268" s="4"/>
      <c r="AL268" s="4"/>
      <c r="AM268" s="4"/>
      <c r="AN268" s="4"/>
      <c r="AO268" s="4"/>
      <c r="AP268" s="4"/>
      <c r="AQ268" s="4"/>
      <c r="AR268" s="4"/>
      <c r="AS268" s="4"/>
    </row>
    <row r="269" spans="21:45" x14ac:dyDescent="0.25">
      <c r="AE269" s="42"/>
      <c r="AH269" s="4"/>
      <c r="AI269" s="4"/>
      <c r="AJ269" s="4"/>
      <c r="AK269" s="4"/>
      <c r="AL269" s="4"/>
      <c r="AM269" s="4"/>
      <c r="AN269" s="4"/>
      <c r="AO269" s="4"/>
      <c r="AP269" s="4"/>
      <c r="AQ269" s="4"/>
      <c r="AR269" s="4"/>
      <c r="AS269" s="4"/>
    </row>
    <row r="270" spans="21:45" x14ac:dyDescent="0.25">
      <c r="AH270" s="4"/>
      <c r="AI270" s="4"/>
      <c r="AJ270" s="4"/>
      <c r="AK270" s="4"/>
      <c r="AL270" s="4"/>
      <c r="AM270" s="4"/>
      <c r="AN270" s="4"/>
      <c r="AO270" s="4"/>
      <c r="AP270" s="4"/>
      <c r="AQ270" s="4"/>
      <c r="AR270" s="4"/>
      <c r="AS270" s="4"/>
    </row>
    <row r="271" spans="21:45" x14ac:dyDescent="0.25">
      <c r="AH271" s="4"/>
      <c r="AI271" s="4"/>
      <c r="AJ271" s="4"/>
      <c r="AK271" s="4"/>
      <c r="AL271" s="4"/>
      <c r="AM271" s="4"/>
      <c r="AN271" s="4"/>
      <c r="AO271" s="4"/>
      <c r="AP271" s="4"/>
      <c r="AQ271" s="4"/>
      <c r="AR271" s="4"/>
      <c r="AS271" s="4"/>
    </row>
    <row r="272" spans="21:45" x14ac:dyDescent="0.25">
      <c r="AH272" s="4"/>
      <c r="AI272" s="4"/>
      <c r="AJ272" s="4"/>
      <c r="AK272" s="4"/>
      <c r="AL272" s="4"/>
      <c r="AM272" s="4"/>
      <c r="AN272" s="4"/>
      <c r="AO272" s="4"/>
      <c r="AP272" s="4"/>
      <c r="AQ272" s="4"/>
      <c r="AR272" s="4"/>
      <c r="AS272" s="4"/>
    </row>
    <row r="273" spans="34:45" x14ac:dyDescent="0.25">
      <c r="AH273" s="4"/>
      <c r="AI273" s="4"/>
      <c r="AJ273" s="4"/>
      <c r="AK273" s="4"/>
      <c r="AL273" s="4"/>
      <c r="AM273" s="4"/>
      <c r="AN273" s="4"/>
      <c r="AO273" s="4"/>
      <c r="AP273" s="4"/>
      <c r="AQ273" s="4"/>
      <c r="AR273" s="4"/>
      <c r="AS273" s="4"/>
    </row>
    <row r="274" spans="34:45" x14ac:dyDescent="0.25">
      <c r="AH274" s="4"/>
      <c r="AI274" s="4"/>
      <c r="AJ274" s="4"/>
      <c r="AK274" s="4"/>
      <c r="AL274" s="4"/>
      <c r="AM274" s="4"/>
      <c r="AN274" s="4"/>
      <c r="AO274" s="4"/>
      <c r="AP274" s="4"/>
      <c r="AQ274" s="4"/>
      <c r="AR274" s="4"/>
      <c r="AS274" s="4"/>
    </row>
    <row r="276" spans="34:45" x14ac:dyDescent="0.25">
      <c r="AJ276" s="42"/>
    </row>
    <row r="277" spans="34:45" x14ac:dyDescent="0.25">
      <c r="AJ277" s="42"/>
    </row>
  </sheetData>
  <mergeCells count="51">
    <mergeCell ref="AT51:BB55"/>
    <mergeCell ref="F179:G179"/>
    <mergeCell ref="D176:P176"/>
    <mergeCell ref="E69:P69"/>
    <mergeCell ref="K62:M62"/>
    <mergeCell ref="M99:R99"/>
    <mergeCell ref="N113:Q113"/>
    <mergeCell ref="E84:I84"/>
    <mergeCell ref="C37:D37"/>
    <mergeCell ref="C34:D34"/>
    <mergeCell ref="C35:D35"/>
    <mergeCell ref="C36:D36"/>
    <mergeCell ref="B2:P2"/>
    <mergeCell ref="B3:P3"/>
    <mergeCell ref="B6:P6"/>
    <mergeCell ref="B5:P5"/>
    <mergeCell ref="C10:D10"/>
    <mergeCell ref="E10:P10"/>
    <mergeCell ref="E41:P41"/>
    <mergeCell ref="E70:P70"/>
    <mergeCell ref="F44:M44"/>
    <mergeCell ref="C38:D38"/>
    <mergeCell ref="C39:D39"/>
    <mergeCell ref="E42:P42"/>
    <mergeCell ref="M97:N97"/>
    <mergeCell ref="M98:R98"/>
    <mergeCell ref="E71:P71"/>
    <mergeCell ref="O48:T48"/>
    <mergeCell ref="O49:T49"/>
    <mergeCell ref="O50:T50"/>
    <mergeCell ref="O51:T51"/>
    <mergeCell ref="H61:J61"/>
    <mergeCell ref="E45:M45"/>
    <mergeCell ref="E46:M46"/>
    <mergeCell ref="E47:M47"/>
    <mergeCell ref="E48:M48"/>
    <mergeCell ref="E15:F15"/>
    <mergeCell ref="G15:N15"/>
    <mergeCell ref="B4:P4"/>
    <mergeCell ref="C32:D32"/>
    <mergeCell ref="C33:D33"/>
    <mergeCell ref="G7:J7"/>
    <mergeCell ref="C16:D16"/>
    <mergeCell ref="C17:D17"/>
    <mergeCell ref="E11:P11"/>
    <mergeCell ref="C15:D15"/>
    <mergeCell ref="C7:F7"/>
    <mergeCell ref="F17:N17"/>
    <mergeCell ref="F16:N16"/>
    <mergeCell ref="C30:D30"/>
    <mergeCell ref="C31:D31"/>
  </mergeCells>
  <conditionalFormatting sqref="H18">
    <cfRule type="expression" dxfId="0" priority="1">
      <formula>$T$18=2</formula>
    </cfRule>
  </conditionalFormatting>
  <dataValidations disablePrompts="1" count="4">
    <dataValidation type="decimal" errorStyle="warning" allowBlank="1" showInputMessage="1" showErrorMessage="1" errorTitle="Outside Range" error="Enter a number from 1 to 9 only" sqref="U249:U260 AF46:AF57 T75:T82 H214:H218 H114:H140 H177:H179">
      <formula1>1</formula1>
      <formula2>9</formula2>
    </dataValidation>
    <dataValidation type="decimal" allowBlank="1" showInputMessage="1" showErrorMessage="1" error="Enter a number between 1 and your specified maximum only" sqref="E184:P195">
      <formula1>1</formula1>
      <formula2>$E$179</formula2>
    </dataValidation>
    <dataValidation type="decimal" allowBlank="1" showInputMessage="1" showErrorMessage="1" sqref="H18:H39 N18:N39 K18:K33 K35:K39">
      <formula1>1</formula1>
      <formula2>9</formula2>
    </dataValidation>
    <dataValidation type="decimal" allowBlank="1" showInputMessage="1" showErrorMessage="1" sqref="K34">
      <formula1>1</formula1>
      <formula2>9</formula2>
    </dataValidation>
  </dataValidations>
  <hyperlinks>
    <hyperlink ref="G7" r:id="rId1"/>
    <hyperlink ref="G7:J7" r:id="rId2" display=" www.perceptualmaps.com"/>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1032" r:id="rId5" name="Button 8">
              <controlPr defaultSize="0" print="0" autoFill="0" autoPict="0" macro="[0]!os">
                <anchor moveWithCells="1" sizeWithCells="1">
                  <from>
                    <xdr:col>4</xdr:col>
                    <xdr:colOff>304800</xdr:colOff>
                    <xdr:row>78</xdr:row>
                    <xdr:rowOff>85725</xdr:rowOff>
                  </from>
                  <to>
                    <xdr:col>8</xdr:col>
                    <xdr:colOff>295275</xdr:colOff>
                    <xdr:row>81</xdr:row>
                    <xdr:rowOff>171450</xdr:rowOff>
                  </to>
                </anchor>
              </controlPr>
            </control>
          </mc:Choice>
        </mc:AlternateContent>
        <mc:AlternateContent xmlns:mc="http://schemas.openxmlformats.org/markup-compatibility/2006">
          <mc:Choice Requires="x14">
            <control shapeId="1034" r:id="rId6" name="Button 10">
              <controlPr defaultSize="0" print="0" autoFill="0" autoPict="0" macro="[0]!Button10_Click">
                <anchor moveWithCells="1" sizeWithCells="1">
                  <from>
                    <xdr:col>12</xdr:col>
                    <xdr:colOff>28575</xdr:colOff>
                    <xdr:row>108</xdr:row>
                    <xdr:rowOff>123825</xdr:rowOff>
                  </from>
                  <to>
                    <xdr:col>14</xdr:col>
                    <xdr:colOff>371475</xdr:colOff>
                    <xdr:row>111</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Mapping</vt:lpstr>
      <vt:lpstr>attribute_data</vt:lpstr>
      <vt:lpstr>brand_data</vt:lpstr>
      <vt:lpstr>mapdata</vt:lpstr>
      <vt:lpstr>mappoints</vt:lpstr>
      <vt:lpstr>reverse_data</vt:lpstr>
      <vt:lpstr>startdata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dc:creator>
  <cp:lastModifiedBy>Geoff Fripp</cp:lastModifiedBy>
  <dcterms:created xsi:type="dcterms:W3CDTF">2014-04-29T10:13:39Z</dcterms:created>
  <dcterms:modified xsi:type="dcterms:W3CDTF">2016-06-19T04:03:55Z</dcterms:modified>
</cp:coreProperties>
</file>